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05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3" i="1"/>
  <c r="C702"/>
  <c r="C695"/>
  <c r="C694"/>
  <c r="C693"/>
  <c r="C680"/>
  <c r="C679"/>
  <c r="C678"/>
  <c r="C677"/>
  <c r="C676"/>
  <c r="C675"/>
  <c r="C674"/>
  <c r="C654"/>
  <c r="C647"/>
  <c r="C617"/>
  <c r="C616"/>
  <c r="C615"/>
  <c r="C612"/>
  <c r="C611"/>
  <c r="C610"/>
  <c r="C609"/>
  <c r="C608"/>
  <c r="C607"/>
  <c r="C606"/>
  <c r="C581"/>
  <c r="C580"/>
  <c r="C571"/>
  <c r="C570"/>
  <c r="C569"/>
  <c r="C568"/>
  <c r="C567"/>
  <c r="C566"/>
  <c r="C559"/>
  <c r="C556"/>
  <c r="C547"/>
  <c r="C522"/>
  <c r="C521"/>
  <c r="C520"/>
  <c r="C519"/>
  <c r="C518"/>
  <c r="C517"/>
  <c r="C493"/>
  <c r="C492"/>
  <c r="C491"/>
  <c r="C477"/>
  <c r="C476"/>
  <c r="C475"/>
  <c r="C474"/>
  <c r="C465"/>
  <c r="C463"/>
  <c r="C438"/>
  <c r="C437"/>
  <c r="C435"/>
  <c r="C434"/>
  <c r="C433"/>
  <c r="C412"/>
  <c r="C405"/>
  <c r="C357"/>
  <c r="C356"/>
  <c r="C355"/>
  <c r="C335"/>
  <c r="C321"/>
  <c r="C317"/>
  <c r="C315"/>
  <c r="C303"/>
  <c r="C302"/>
  <c r="C301"/>
  <c r="C300"/>
  <c r="C299"/>
  <c r="C288"/>
  <c r="C282"/>
  <c r="C270"/>
  <c r="C264"/>
  <c r="C251"/>
  <c r="C250"/>
  <c r="C249"/>
  <c r="C240"/>
  <c r="C238"/>
  <c r="C236"/>
  <c r="C221"/>
  <c r="C215"/>
  <c r="C214"/>
  <c r="C209"/>
  <c r="C205"/>
  <c r="C185"/>
  <c r="C183"/>
  <c r="C182"/>
  <c r="C181"/>
  <c r="C180"/>
  <c r="C172"/>
  <c r="C152"/>
  <c r="C151"/>
  <c r="C150"/>
  <c r="C149"/>
  <c r="C135"/>
  <c r="C128"/>
  <c r="C123"/>
  <c r="C122"/>
  <c r="C120"/>
  <c r="C118"/>
  <c r="C112"/>
  <c r="C109"/>
  <c r="C100"/>
  <c r="C89"/>
  <c r="C86"/>
  <c r="C85"/>
  <c r="C84"/>
  <c r="C75"/>
  <c r="C74"/>
  <c r="C69"/>
  <c r="C65"/>
  <c r="C64"/>
  <c r="C63"/>
  <c r="C62"/>
  <c r="C61"/>
  <c r="C48"/>
  <c r="C39"/>
  <c r="C28"/>
  <c r="C27"/>
  <c r="C15"/>
  <c r="C9"/>
  <c r="C8"/>
</calcChain>
</file>

<file path=xl/sharedStrings.xml><?xml version="1.0" encoding="utf-8"?>
<sst xmlns="http://schemas.openxmlformats.org/spreadsheetml/2006/main" count="6528" uniqueCount="2401">
  <si>
    <t>№ з/п</t>
  </si>
  <si>
    <t>Автор (автори)</t>
  </si>
  <si>
    <t>Назва видання</t>
  </si>
  <si>
    <t>Видавець</t>
  </si>
  <si>
    <t>Рік видання</t>
  </si>
  <si>
    <t>ISBN</t>
  </si>
  <si>
    <t>Кількість сторінок</t>
  </si>
  <si>
    <t>Формат</t>
  </si>
  <si>
    <t>Тип обкладинки тверда/м`яка</t>
  </si>
  <si>
    <t>Тип паперу (офсетний, газетний, крейдований, книжковий)</t>
  </si>
  <si>
    <t>Щільність паперу г/м2</t>
  </si>
  <si>
    <t>Колірність блока 1+1, 4+4, 1+1+ кольорові вставки</t>
  </si>
  <si>
    <t>Стус Таня</t>
  </si>
  <si>
    <t>Костенко Ліна Василівна</t>
  </si>
  <si>
    <t>300 поезій</t>
  </si>
  <si>
    <t>ТОВ "А-БА-БА-ГА-ЛА-МА-ГА"</t>
  </si>
  <si>
    <t>978-617-585-035-0</t>
  </si>
  <si>
    <t>432 ст.</t>
  </si>
  <si>
    <t>116х162 мм</t>
  </si>
  <si>
    <t>тв</t>
  </si>
  <si>
    <t>офсетний</t>
  </si>
  <si>
    <t>1+1</t>
  </si>
  <si>
    <t>Борхес Хорхе Луїс</t>
  </si>
  <si>
    <t>ТзОВ "Видавництво Старого Лева"</t>
  </si>
  <si>
    <t>978-617-679-297-0</t>
  </si>
  <si>
    <t>240 ст.</t>
  </si>
  <si>
    <t>84*108/32</t>
  </si>
  <si>
    <t>тверда</t>
  </si>
  <si>
    <t>книжковий</t>
  </si>
  <si>
    <t>Гемінґвей Ернест</t>
  </si>
  <si>
    <t>978-617-679-509-4</t>
  </si>
  <si>
    <t>608 ст.</t>
  </si>
  <si>
    <t>60*84/16</t>
  </si>
  <si>
    <t>2+2</t>
  </si>
  <si>
    <t>Маруся Чурай</t>
  </si>
  <si>
    <t>978-617-585-145-6</t>
  </si>
  <si>
    <t>224 ст.</t>
  </si>
  <si>
    <t>130х176 мм</t>
  </si>
  <si>
    <t>крейд</t>
  </si>
  <si>
    <t>4+4</t>
  </si>
  <si>
    <t>Рутківський Володимир</t>
  </si>
  <si>
    <t>Сторожова застава</t>
  </si>
  <si>
    <t>978-617-585-037-4</t>
  </si>
  <si>
    <t>304 ст.</t>
  </si>
  <si>
    <t>130х195 мм</t>
  </si>
  <si>
    <t>Забужко Оксана</t>
  </si>
  <si>
    <t>Після третього дзвінка вхід до зали забороняється. Оповідання та повісті.</t>
  </si>
  <si>
    <t>ТОВ "ВД "Комора"</t>
  </si>
  <si>
    <t>978-617-7286-25-6</t>
  </si>
  <si>
    <t>416 ст.</t>
  </si>
  <si>
    <t>60х84/16</t>
  </si>
  <si>
    <t>Тверда</t>
  </si>
  <si>
    <t>Книжковий</t>
  </si>
  <si>
    <t>Сергій Жадан</t>
  </si>
  <si>
    <t>АНТЕНА</t>
  </si>
  <si>
    <t>ТОВ "Меридіан Черновіц"</t>
  </si>
  <si>
    <t>978-966-97821-0-6</t>
  </si>
  <si>
    <t>60*90/16</t>
  </si>
  <si>
    <t>Епплбом Енн (пер. Маттінґлі Дарія, Кисіль Оксана)</t>
  </si>
  <si>
    <t>Червоний голод. Війна Сталіна проти України.</t>
  </si>
  <si>
    <t>Громадська організація "Український науково-дослідний та освітній центр вивчення Голодомору"</t>
  </si>
  <si>
    <t>978-966-97606-4-7</t>
  </si>
  <si>
    <t>70Х100/1/16</t>
  </si>
  <si>
    <t>80г/м2</t>
  </si>
  <si>
    <t>Тесла Нікола</t>
  </si>
  <si>
    <t>978-617-679-394-6</t>
  </si>
  <si>
    <t>132 ст.</t>
  </si>
  <si>
    <t>145*200 мм</t>
  </si>
  <si>
    <t>Кортасар Хуліо (пер. з ісп. Покальчук Юрко, Борщевський Сергій)</t>
  </si>
  <si>
    <t>Усі вогні — вогонь</t>
  </si>
  <si>
    <t>ТЗОВ "Видавництво Анетти Антоненко"</t>
  </si>
  <si>
    <t>978-617-719-296-0</t>
  </si>
  <si>
    <t>160 ст.</t>
  </si>
  <si>
    <t>84* 108/32</t>
  </si>
  <si>
    <t>Гоголь Микола Васильович (пер.Максим Рильський, Микола Зеров та інші )</t>
  </si>
  <si>
    <t>Українські повісті</t>
  </si>
  <si>
    <t>978-617-585-080-0</t>
  </si>
  <si>
    <t>145х230 мм</t>
  </si>
  <si>
    <t>Всеволод Нестайко</t>
  </si>
  <si>
    <t>Найновіші пригоди Колька Колючки та Косі Вуханя</t>
  </si>
  <si>
    <t>978-966-704-785-6</t>
  </si>
  <si>
    <t>205х260 мм</t>
  </si>
  <si>
    <t>Артур Конан Дойл ( пер.Володимир Панченко)</t>
  </si>
  <si>
    <t>Шерлок Голмс</t>
  </si>
  <si>
    <t>978-617-585-156-2</t>
  </si>
  <si>
    <t>768 ст.</t>
  </si>
  <si>
    <t>164х235 мм</t>
  </si>
  <si>
    <t>Ліндґрен Астрід (пер. Сенюк Ольга)</t>
  </si>
  <si>
    <t>Пеппі Довгапанчоха: кн.1</t>
  </si>
  <si>
    <t>ПП "РІДНА МОВА"</t>
  </si>
  <si>
    <t>978-966-917-077-4</t>
  </si>
  <si>
    <t>112 ст.</t>
  </si>
  <si>
    <t>60×84 1/16</t>
  </si>
  <si>
    <t>Пеппі Довгапанчоха сідає на корабель: кн.2</t>
  </si>
  <si>
    <t>978-966-917-107-8</t>
  </si>
  <si>
    <t>Пеппі Довгапанчоха у південних морях: кн.3</t>
  </si>
  <si>
    <t>978-966-917-169-6</t>
  </si>
  <si>
    <t>96 ст.</t>
  </si>
  <si>
    <t>Савчук Валентина</t>
  </si>
  <si>
    <t>Леся Українка. Листи:1898-1902</t>
  </si>
  <si>
    <t>978-617-7286-24-9</t>
  </si>
  <si>
    <t>544 ст.</t>
  </si>
  <si>
    <t>70х100/16</t>
  </si>
  <si>
    <t>Книжковий, крейдований</t>
  </si>
  <si>
    <t>Андрій Любка</t>
  </si>
  <si>
    <t>ТВІЙ ПОГЛЯД, ЧІО-ЧІО-САН</t>
  </si>
  <si>
    <t>978-966-97679-7-4</t>
  </si>
  <si>
    <t>336 ст.</t>
  </si>
  <si>
    <t>Кіпіані Вахтанг</t>
  </si>
  <si>
    <t>Війна двох правд Поляки та українці у кривавому ХХ столітті</t>
  </si>
  <si>
    <t>ТОВ "Видавництво"Віват"</t>
  </si>
  <si>
    <t>978-617-690-940-8</t>
  </si>
  <si>
    <t>320 ст</t>
  </si>
  <si>
    <t>Алексієвич Світлана (пер. Рафєєнко В.)</t>
  </si>
  <si>
    <t>У війни не жіноче обличчя</t>
  </si>
  <si>
    <t>978-617-690-568-4</t>
  </si>
  <si>
    <t>288 ст.</t>
  </si>
  <si>
    <t>Гокінґ Стівен, 
 Гокінґ Люсі</t>
  </si>
  <si>
    <t>978-617-679-533-9</t>
  </si>
  <si>
    <t>м`ягка</t>
  </si>
  <si>
    <t>978-617-679-481-3</t>
  </si>
  <si>
    <t>334 ст.</t>
  </si>
  <si>
    <t>Роальд Дал ( пер.Віктор Морозов)</t>
  </si>
  <si>
    <t>ВДВ ( Великий Дружній Велетень )</t>
  </si>
  <si>
    <t>978-617-585-054-1</t>
  </si>
  <si>
    <t>272 ст.</t>
  </si>
  <si>
    <t>130х200 мм</t>
  </si>
  <si>
    <t>Чарлі і шоколадна фабрика</t>
  </si>
  <si>
    <t>978-966-704-747-4</t>
  </si>
  <si>
    <t>Гаврош Олександр</t>
  </si>
  <si>
    <t>Неймовірні пригоди Івана Сили</t>
  </si>
  <si>
    <t>978-617-585-072-5</t>
  </si>
  <si>
    <t>176 ст.</t>
  </si>
  <si>
    <t>142х213 мм</t>
  </si>
  <si>
    <t>Дж.К.Ролінг (пер.Віктор Морозов )</t>
  </si>
  <si>
    <t>Гаррі Поттер і філософський камінь</t>
  </si>
  <si>
    <t>978-966-7047-39-9</t>
  </si>
  <si>
    <t>320 ст.</t>
  </si>
  <si>
    <t>Гаррі Поттер і таємна кімната</t>
  </si>
  <si>
    <t>978-966-7047-34-4</t>
  </si>
  <si>
    <t>352 ст.</t>
  </si>
  <si>
    <t>Гаррі Поттер і вязень Азкабану</t>
  </si>
  <si>
    <t>978-966-7047-36-8</t>
  </si>
  <si>
    <t>384 ст.</t>
  </si>
  <si>
    <t>Гаррі Поттер і келих вогню</t>
  </si>
  <si>
    <t>978-966-7047-40-5</t>
  </si>
  <si>
    <t>672 ст.</t>
  </si>
  <si>
    <t>Гаррі Поттер і Орден Фенікса</t>
  </si>
  <si>
    <t>978-966-7047-42-9</t>
  </si>
  <si>
    <t>816 ст.</t>
  </si>
  <si>
    <t>Гаррі Поттер і смертельні реліквії</t>
  </si>
  <si>
    <t>978-966-7047-70-2</t>
  </si>
  <si>
    <t>640 ст.</t>
  </si>
  <si>
    <t>Промахов Олег Андрійович</t>
  </si>
  <si>
    <t>Ігор Сікорський</t>
  </si>
  <si>
    <t>ТОВ "Агенція "IPIO"</t>
  </si>
  <si>
    <t>978-617-7453-59-7</t>
  </si>
  <si>
    <t>128 ст.</t>
  </si>
  <si>
    <t>70× 90/16</t>
  </si>
  <si>
    <t>мк</t>
  </si>
  <si>
    <t>Рільке Райнер Марія</t>
  </si>
  <si>
    <t>ДП "Спеціалізоване видавництво "Либідь"</t>
  </si>
  <si>
    <t>978-966-06-0627-2</t>
  </si>
  <si>
    <t>крейдований</t>
  </si>
  <si>
    <t>115 г/м2</t>
  </si>
  <si>
    <t>Усе про Карлсона, що живе на даху</t>
  </si>
  <si>
    <t>978-966-917-157-3</t>
  </si>
  <si>
    <t>376 ст.</t>
  </si>
  <si>
    <t>70×100 1⁄16</t>
  </si>
  <si>
    <t>Юрій Андрухович</t>
  </si>
  <si>
    <t>КОХАНЦІ ЮСТИЦІЇ</t>
  </si>
  <si>
    <t>978-966-97679-2-9</t>
  </si>
  <si>
    <t>70*100/16</t>
  </si>
  <si>
    <t>Друга світова.Непридумані історії:(Не) наша,жива,інша</t>
  </si>
  <si>
    <t>978-966-942-681-9</t>
  </si>
  <si>
    <t>304 ст</t>
  </si>
  <si>
    <t>Сковорода Григорій</t>
  </si>
  <si>
    <t>Сковорода. Найкраще (пер. Кашуба Марія, Сварник Галина, Федорак Назар)</t>
  </si>
  <si>
    <t>ТОВ «Видавництво Терра Інкогніта»</t>
  </si>
  <si>
    <t>978-966-97596-7-2</t>
  </si>
  <si>
    <t>60х84/ 16</t>
  </si>
  <si>
    <t>Семків Ростислав</t>
  </si>
  <si>
    <t>Як читати класиків</t>
  </si>
  <si>
    <t>Видавництво Pabulum</t>
  </si>
  <si>
    <t>978-966-97790-1-4</t>
  </si>
  <si>
    <t>Положій Є.</t>
  </si>
  <si>
    <t>Іловайськ</t>
  </si>
  <si>
    <t>ТОВ "Видаництво Фоліо"</t>
  </si>
  <si>
    <t>978-966-03-7358-7</t>
  </si>
  <si>
    <t>60х90 1/16</t>
  </si>
  <si>
    <t>Данте Аліг'єрі</t>
  </si>
  <si>
    <t>Божественна Комедія: Пекло / У перекладі Максима Стріхи</t>
  </si>
  <si>
    <t>Видавництво "Астролябія", ТзОВ</t>
  </si>
  <si>
    <t>978-617-664-101-8</t>
  </si>
  <si>
    <t>84х108/32</t>
  </si>
  <si>
    <t>1+1+ кольорові вставки</t>
  </si>
  <si>
    <t>Божественна Комедія: Чистилище / У перекладі Максима Стріхи</t>
  </si>
  <si>
    <t>978-617-664-106-3</t>
  </si>
  <si>
    <t>978-617-679-471-4</t>
  </si>
  <si>
    <t>Матильда</t>
  </si>
  <si>
    <t>978-966-7047-64-1</t>
  </si>
  <si>
    <t>Гаррі Поттер і напівкровний принц</t>
  </si>
  <si>
    <t>978-966-7047-29-0</t>
  </si>
  <si>
    <t>576 ст.</t>
  </si>
  <si>
    <t>Кіплінг Редьярд (пер. Головко Марія)</t>
  </si>
  <si>
    <t>Книга джунглів</t>
  </si>
  <si>
    <t>ТОВ “Видавництво “Знання”</t>
  </si>
  <si>
    <t>978-617-07-0493-1</t>
  </si>
  <si>
    <t>207 ст.</t>
  </si>
  <si>
    <t>70*90/32</t>
  </si>
  <si>
    <t>Нові пригоди Карлсона, що живе на даху: кн.3</t>
  </si>
  <si>
    <t>978-966-917-162-7</t>
  </si>
  <si>
    <t>Джойс Джеймс (Олександр Терех, Олександр Мокровольський)</t>
  </si>
  <si>
    <t>Улісс</t>
  </si>
  <si>
    <t>ФОП Жупанський О. О.</t>
  </si>
  <si>
    <t>978-966-2355-98-7</t>
  </si>
  <si>
    <t>760 ст.</t>
  </si>
  <si>
    <t>Леся Українка. Листи:1903–1913</t>
  </si>
  <si>
    <t>978-617-7286-35-5</t>
  </si>
  <si>
    <t>736 ст.</t>
  </si>
  <si>
    <t>Notre Dame D'Ukraine: Українка в конфлікті міфологій</t>
  </si>
  <si>
    <t>978-617-7286-28-7</t>
  </si>
  <si>
    <t>656 ст.</t>
  </si>
  <si>
    <t>Офсетний</t>
  </si>
  <si>
    <t>Шкляр В.</t>
  </si>
  <si>
    <t>Троща</t>
  </si>
  <si>
    <t>ДП "КК "Клуб Сімейного Дозвілля"</t>
  </si>
  <si>
    <t>978-617-12-3720-9</t>
  </si>
  <si>
    <t>70 гр/м2</t>
  </si>
  <si>
    <t>Щоткіна Катерина</t>
  </si>
  <si>
    <t>Любомир Гузар. Хочу бути Людиною</t>
  </si>
  <si>
    <t>978-617-690-883-8</t>
  </si>
  <si>
    <t>272 ст</t>
  </si>
  <si>
    <t>Прохасько Тарас</t>
  </si>
  <si>
    <t>Непрості</t>
  </si>
  <si>
    <t>978-617-7646-15-9</t>
  </si>
  <si>
    <t>184 ст.</t>
  </si>
  <si>
    <t>Дюма Александр (пер. Кононович Леонід )</t>
  </si>
  <si>
    <t>Граф Монте-Крісто</t>
  </si>
  <si>
    <t>ТОВ "Книголав"</t>
  </si>
  <si>
    <t>978-617-756-310-4</t>
  </si>
  <si>
    <t>60х90/16</t>
  </si>
  <si>
    <t>Божественна Комедія: Рай / У перекладі Максима Стріхи</t>
  </si>
  <si>
    <t>978-617-664-107-0</t>
  </si>
  <si>
    <t>368 ст.</t>
  </si>
  <si>
    <t>Сняданко Наталка</t>
  </si>
  <si>
    <t>978-617-679-446-2</t>
  </si>
  <si>
    <t>Цаплієнко Андрій</t>
  </si>
  <si>
    <t>978-617-679-529-2</t>
  </si>
  <si>
    <t>978-617-679-444-8</t>
  </si>
  <si>
    <t>232 ст.</t>
  </si>
  <si>
    <t>978-617-679-424-0</t>
  </si>
  <si>
    <t>Роздобудько Ірен</t>
  </si>
  <si>
    <t>ТОВ "Видавництво "НОРА-ДРУК"</t>
  </si>
  <si>
    <t>978-966-688-026-3</t>
  </si>
  <si>
    <t>84х108 1/32</t>
  </si>
  <si>
    <t>книжк</t>
  </si>
  <si>
    <t>Олександр Палій</t>
  </si>
  <si>
    <t>Короткий курс історії України</t>
  </si>
  <si>
    <t>978-617-585-123-4</t>
  </si>
  <si>
    <t>464 ст.</t>
  </si>
  <si>
    <t>120х165 мм</t>
  </si>
  <si>
    <t>1+1+ кольор.вставки</t>
  </si>
  <si>
    <t>Панасов Ігор Валерійович</t>
  </si>
  <si>
    <t>Леонід Каденюк</t>
  </si>
  <si>
    <t>978-617-7453-58-0</t>
  </si>
  <si>
    <t>Костюченко Ірина Анатоліївна</t>
  </si>
  <si>
    <t>Маргарет Тетчер</t>
  </si>
  <si>
    <t>978-617-7453-41-2</t>
  </si>
  <si>
    <t>Костенко Ліна</t>
  </si>
  <si>
    <t>978-966-06-0568-8</t>
  </si>
  <si>
    <t>60х90/8</t>
  </si>
  <si>
    <t>Тютюнник Григір</t>
  </si>
  <si>
    <t>Три зозулі з поклоном : вибрані твори</t>
  </si>
  <si>
    <t>978-617-07-0515-0</t>
  </si>
  <si>
    <t>206 ст.</t>
  </si>
  <si>
    <t>Малий та Карлсон, що живе на даху: кн.1</t>
  </si>
  <si>
    <t>978-966-917-078-1</t>
  </si>
  <si>
    <t>Карлсон прилітає знов: кн.2</t>
  </si>
  <si>
    <t>978-966-917-106-1</t>
  </si>
  <si>
    <t>136 ст.</t>
  </si>
  <si>
    <t>Міо, мій Міо</t>
  </si>
  <si>
    <t>978-966-917-074-3</t>
  </si>
  <si>
    <t>Черчілль Вінстон (Петро Таращук)</t>
  </si>
  <si>
    <t>978-617-7585-01-4</t>
  </si>
  <si>
    <t>496 ст.</t>
  </si>
  <si>
    <t>552 ст.</t>
  </si>
  <si>
    <t>Мейс Джеймс(пер.Яковлєв Максим)</t>
  </si>
  <si>
    <t>Комунізм та дилеми національного визволення. Національний комунізм у радянській Україні</t>
  </si>
  <si>
    <t>978-617-7286-36-2</t>
  </si>
  <si>
    <t>Крісті А. ( пер. Хаєцька Н.Ю. )</t>
  </si>
  <si>
    <t>Вбивство у "Східному експресі"</t>
  </si>
  <si>
    <t>978-617-12-3880-0</t>
  </si>
  <si>
    <t>70х100/32</t>
  </si>
  <si>
    <t>50 гр/м2</t>
  </si>
  <si>
    <t>Плохий С. ( пер. Климчук М.М. )</t>
  </si>
  <si>
    <t>Козацький міф</t>
  </si>
  <si>
    <t>978-617-12-4751-2</t>
  </si>
  <si>
    <t>400 ст.</t>
  </si>
  <si>
    <t>52 гр/м2</t>
  </si>
  <si>
    <t>Андрусяк Іван</t>
  </si>
  <si>
    <t>Зайчикова книжечка</t>
  </si>
  <si>
    <t>ТОВ "Фонтан казок"</t>
  </si>
  <si>
    <t>978-617-7262-54-0</t>
  </si>
  <si>
    <t>48 ст.</t>
  </si>
  <si>
    <t>84х108/16</t>
  </si>
  <si>
    <t>Сінченко Олексій, Стус Дмитро, Фінберг Леонід</t>
  </si>
  <si>
    <t>Дисиденти. Антологія текстів</t>
  </si>
  <si>
    <t>ТОВ Часопис "Дух і Літера"</t>
  </si>
  <si>
    <t>978-966-378-586-8</t>
  </si>
  <si>
    <t>145х200 мм
 60х84/16</t>
  </si>
  <si>
    <t>офсет</t>
  </si>
  <si>
    <t>Ушкалов Леонід</t>
  </si>
  <si>
    <t>Ловитва невловного птаха: життя Григорія Сковороди</t>
  </si>
  <si>
    <t>978-966-378-554-7</t>
  </si>
  <si>
    <t>130х200 мм
 84х108/32</t>
  </si>
  <si>
    <t>Кіяновська Маріанна</t>
  </si>
  <si>
    <t>Бабин Яр. Голосами.</t>
  </si>
  <si>
    <t>978-966-378-531-8</t>
  </si>
  <si>
    <t>130х160 мм
 70х108/32</t>
  </si>
  <si>
    <t>інтегра-льна</t>
  </si>
  <si>
    <t>Джером Клапка Джером (пер. Лівін Марк)</t>
  </si>
  <si>
    <t>Троє в човні, якщо не рахувати собаки</t>
  </si>
  <si>
    <t>978-617-756-313-5</t>
  </si>
  <si>
    <t>Рафєєнко 
 Володимир</t>
  </si>
  <si>
    <t>978-617-679-387-8</t>
  </si>
  <si>
    <t>Саган Франсуаза</t>
  </si>
  <si>
    <t>978-617-679-467-7</t>
  </si>
  <si>
    <t>978-617-679-633-6</t>
  </si>
  <si>
    <t>256 ст.</t>
  </si>
  <si>
    <t>Росоловська Алла Ярославівна</t>
  </si>
  <si>
    <t>Леонардо да Вінчі</t>
  </si>
  <si>
    <t>978-617-7453-51-1</t>
  </si>
  <si>
    <t>Потерянко Юлія Сергіївна</t>
  </si>
  <si>
    <t>Марія Кюрі</t>
  </si>
  <si>
    <t>978-617-7453-56-6</t>
  </si>
  <si>
    <t>Корній Лідія</t>
  </si>
  <si>
    <t>Державне спеціалізоване видавництво "Музична Україна"</t>
  </si>
  <si>
    <t>978-966-8259-84-5</t>
  </si>
  <si>
    <t>350 ст.</t>
  </si>
  <si>
    <t>70*100 1/16</t>
  </si>
  <si>
    <t>тв.</t>
  </si>
  <si>
    <t>Вогник далеко в степу : вибрані твори</t>
  </si>
  <si>
    <t>978-617-07-0589-1</t>
  </si>
  <si>
    <t>Шолом-Алейхем (пер. Уралова Олександра)</t>
  </si>
  <si>
    <t>Тев’є-молочар</t>
  </si>
  <si>
    <t>978-617-07-0561-7</t>
  </si>
  <si>
    <t>189 ст.</t>
  </si>
  <si>
    <t>Треверс П.Л. (пер. Панченко Володимир)</t>
  </si>
  <si>
    <t>Мері Поппінс &amp;Мері Поппінс повертається</t>
  </si>
  <si>
    <t>978-966-917-229-7</t>
  </si>
  <si>
    <t>В'ятрович В.</t>
  </si>
  <si>
    <t>(Не)історичні миті. Нариси про минулі сто років</t>
  </si>
  <si>
    <t>2017, 2018</t>
  </si>
  <si>
    <t>978-617-12-3924-1</t>
  </si>
  <si>
    <t>60 гр/м2</t>
  </si>
  <si>
    <t>Кінг С. ( пер. Любенко О.М. )</t>
  </si>
  <si>
    <t>Зелена миля</t>
  </si>
  <si>
    <t>978-617-12-4301-9</t>
  </si>
  <si>
    <t>Мусаєва Севгіль, Алієв Алім</t>
  </si>
  <si>
    <t>Мустафа Джемілєв. Незламний</t>
  </si>
  <si>
    <t>978-617-690-725-1</t>
  </si>
  <si>
    <t>Липківська Анна, Терен Тетяна</t>
  </si>
  <si>
    <t>Прості речі. Вісім розмов з Адою Роговцевою</t>
  </si>
  <si>
    <t>978-966-97615-8-3</t>
  </si>
  <si>
    <t>264 ст.</t>
  </si>
  <si>
    <t>84*108/16</t>
  </si>
  <si>
    <t>Грицак Ярослав, Хруслінська Іза</t>
  </si>
  <si>
    <t>Розмови про Україну Ярослав Грицак – Іза Хруслінська</t>
  </si>
  <si>
    <t>978-966-378-570-7</t>
  </si>
  <si>
    <t>360 ст.</t>
  </si>
  <si>
    <t>Вайлд Оскар (пер. Кулінич Микола )</t>
  </si>
  <si>
    <t>Портрет Доріана Грея</t>
  </si>
  <si>
    <t>978-617-756-315-9</t>
  </si>
  <si>
    <t>Кафка Ф. (перекладач Сняданко Н., автор передмови Затонський Д.)</t>
  </si>
  <si>
    <t>Замок</t>
  </si>
  <si>
    <t>978-966-03-7961-9</t>
  </si>
  <si>
    <t>70х100 1/32</t>
  </si>
  <si>
    <t>м</t>
  </si>
  <si>
    <t>Ґрасс Ґюнтер</t>
  </si>
  <si>
    <t>978-617-679-435-6</t>
  </si>
  <si>
    <t>Бжезінський Збіґнєв (пер. Фешовець О.)</t>
  </si>
  <si>
    <t>Велика шахівниця</t>
  </si>
  <si>
    <t>ТОВ Видавництво "Ранок"</t>
  </si>
  <si>
    <t>978-617-09-3936-4</t>
  </si>
  <si>
    <t>Лі Г.(Т. Некряч)</t>
  </si>
  <si>
    <t>Вбити пересмішника</t>
  </si>
  <si>
    <t>ТОВ "ВИДАВНИЧА ГРУПА КМ-БУКС"</t>
  </si>
  <si>
    <t>978-617-7409-52-5</t>
  </si>
  <si>
    <t>Сердюк Марія Олегівна</t>
  </si>
  <si>
    <t>Чарлі Чаплін</t>
  </si>
  <si>
    <t>978-617-7453-49-8</t>
  </si>
  <si>
    <t>144 ст.</t>
  </si>
  <si>
    <t>Бронте Шарлотта (пер. Ломакіна Олена)</t>
  </si>
  <si>
    <t>Джейн Ейр</t>
  </si>
  <si>
    <t>978-617-07-0639-3</t>
  </si>
  <si>
    <t>511 ст.</t>
  </si>
  <si>
    <t>Вулф Вірджинія (пер. Герус Юлія)</t>
  </si>
  <si>
    <t>До маяка</t>
  </si>
  <si>
    <t>978-617-07-0557-0</t>
  </si>
  <si>
    <t>239 ст.</t>
  </si>
  <si>
    <t>Гуцало Євген</t>
  </si>
  <si>
    <t>Лось : вибрані твори</t>
  </si>
  <si>
    <t>978-617-07-0563-1</t>
  </si>
  <si>
    <t>271 ст.</t>
  </si>
  <si>
    <t>О. Генрі (пер. Гончар Олександр)</t>
  </si>
  <si>
    <t>Дари волхвів. Останній листок : вибране</t>
  </si>
  <si>
    <t>978-617-07-0455-9</t>
  </si>
  <si>
    <t>190 ст.</t>
  </si>
  <si>
    <t>Ваґнер Тоні, Дінтерсміт Тед</t>
  </si>
  <si>
    <t>Мистецтво навчати. Як підготувати дитину до реального життя</t>
  </si>
  <si>
    <t>ТОВ "НФ"</t>
  </si>
  <si>
    <t>978-617-727-945-6</t>
  </si>
  <si>
    <t>312 ст.</t>
  </si>
  <si>
    <t>Бріджит Квінн</t>
  </si>
  <si>
    <t>Видавництво "Артхасс "</t>
  </si>
  <si>
    <t>978-617-7518-42-5</t>
  </si>
  <si>
    <t>165*235</t>
  </si>
  <si>
    <t>м'яка</t>
  </si>
  <si>
    <t>Детектив Блюмквіст здобуває славу: кн.1</t>
  </si>
  <si>
    <t>978-966-917-126-9</t>
  </si>
  <si>
    <t>Детектив Блюмквіст ризикує: кн.2</t>
  </si>
  <si>
    <t>978-966-917-139-9</t>
  </si>
  <si>
    <t>Сеґре Джіно (пер. Лелів Ганна, Гординчук Олександра)</t>
  </si>
  <si>
    <t>ТОВ "К.І.С."</t>
  </si>
  <si>
    <t>978-617-684-173-9</t>
  </si>
  <si>
    <t>392 ст.</t>
  </si>
  <si>
    <t>Черчілль Вінстон (Владислав Носенко)</t>
  </si>
  <si>
    <t>Саврола</t>
  </si>
  <si>
    <t>978-966-2355-87-1</t>
  </si>
  <si>
    <t>Верн Жуль (Марія Абрамова)</t>
  </si>
  <si>
    <t>Париж двадцятого століття</t>
  </si>
  <si>
    <t>978-966-2355-95-6</t>
  </si>
  <si>
    <t>248 ст.</t>
  </si>
  <si>
    <t>Кідрук М.</t>
  </si>
  <si>
    <t>Не озирайся і мовчи</t>
  </si>
  <si>
    <t>978-617-12-3865-7</t>
  </si>
  <si>
    <t>512 ст.</t>
  </si>
  <si>
    <t>Випробування невинуватістю</t>
  </si>
  <si>
    <t>978-617-12-4534-1</t>
  </si>
  <si>
    <t>Таємнича пригода в Стайлзі</t>
  </si>
  <si>
    <t>978-617-12-4768-0</t>
  </si>
  <si>
    <t>Бредбері Рей (Пер. Митрофанов Володимир)</t>
  </si>
  <si>
    <t>ТОВ "Навчальна книга - Богдан"</t>
  </si>
  <si>
    <t>978-966-10-5355-6</t>
  </si>
  <si>
    <t>120х200</t>
  </si>
  <si>
    <t>Мирослав Попович</t>
  </si>
  <si>
    <t>Нарис історії культури України.</t>
  </si>
  <si>
    <t>Видавничий дім АртЕк</t>
  </si>
  <si>
    <t>978-617-7264-61-2</t>
  </si>
  <si>
    <t>727 ст.</t>
  </si>
  <si>
    <t>70гр/м2</t>
  </si>
  <si>
    <t>Пагутяк Галина</t>
  </si>
  <si>
    <t>ЛА "Піраміда"</t>
  </si>
  <si>
    <t>978-966-441-516-0</t>
  </si>
  <si>
    <t>192 ст.</t>
  </si>
  <si>
    <t>60х100\16</t>
  </si>
  <si>
    <t>Курков А. (перекладач Ісаєнко)</t>
  </si>
  <si>
    <t>Сірі бджоли</t>
  </si>
  <si>
    <t>978-966-03-8247-3</t>
  </si>
  <si>
    <t>Гербіш Надійка</t>
  </si>
  <si>
    <t>978-617-679-502-5</t>
  </si>
  <si>
    <t>72 ст.</t>
  </si>
  <si>
    <t>100*84/16</t>
  </si>
  <si>
    <t>Вдовиченко Галина</t>
  </si>
  <si>
    <t>978-617-679-434-9</t>
  </si>
  <si>
    <t>152 ст.</t>
  </si>
  <si>
    <t>70*90/16</t>
  </si>
  <si>
    <t>Втеча звірів</t>
  </si>
  <si>
    <t>978-617-585-052-7</t>
  </si>
  <si>
    <t>Шутко Олександра Євгеніївна</t>
  </si>
  <si>
    <t>Роксолана</t>
  </si>
  <si>
    <t>978-617-7453-60-3</t>
  </si>
  <si>
    <t>Опанасенко Ольга Вікторівна</t>
  </si>
  <si>
    <t>Блез Паскаль</t>
  </si>
  <si>
    <t>978-617-7453-26-9</t>
  </si>
  <si>
    <t>Брайсон Білл</t>
  </si>
  <si>
    <t>Коротка історія майже всього на світі: Від динозаврів і до космосу</t>
  </si>
  <si>
    <t>978-617-7513-04-8</t>
  </si>
  <si>
    <t>472 ст.</t>
  </si>
  <si>
    <t>Галина Скляренко</t>
  </si>
  <si>
    <t>978-617-7110-17-9</t>
  </si>
  <si>
    <t>280 ст.</t>
  </si>
  <si>
    <t>165*225</t>
  </si>
  <si>
    <t>о. Мицик Юрій, Плохій Сергій</t>
  </si>
  <si>
    <t>Як козаки Україну боронили</t>
  </si>
  <si>
    <t>ТОВ "Видавництво «КЛІО»"</t>
  </si>
  <si>
    <t>978-617-7023-63-9</t>
  </si>
  <si>
    <t>60х70/ 16</t>
  </si>
  <si>
    <t>Масенко Лариса</t>
  </si>
  <si>
    <t>Мова радянського тоталітаризму</t>
  </si>
  <si>
    <t>978-617-7023-62-2</t>
  </si>
  <si>
    <t>Ліндґрен Астрід (пер. Кирпа Галина)</t>
  </si>
  <si>
    <t>Діти з Бешкетної вулиці: кн.1</t>
  </si>
  <si>
    <t>978-966-917-119-1</t>
  </si>
  <si>
    <t>Лотта з Бешкетної вулиці: книжка 2</t>
  </si>
  <si>
    <t>978-966-917-085-9</t>
  </si>
  <si>
    <t>Калле Блюмквіст і Расмус: кн.3</t>
  </si>
  <si>
    <t>978-966-917-147-4</t>
  </si>
  <si>
    <t>Орвелл Джордж (Ірина Савюк)</t>
  </si>
  <si>
    <t>Данина Каталонії</t>
  </si>
  <si>
    <t>978-966-2355-76-5</t>
  </si>
  <si>
    <t>Євген Магда</t>
  </si>
  <si>
    <t>Каламар</t>
  </si>
  <si>
    <t>978-966-97478-3-9</t>
  </si>
  <si>
    <t>268 ст.</t>
  </si>
  <si>
    <t>160 Х 230 мм</t>
  </si>
  <si>
    <t>Дочинець Мирослав</t>
  </si>
  <si>
    <t>Вічник.Сповідь на перевалі духу.</t>
  </si>
  <si>
    <t>ТОВ "ВПК "Карпатська вежа"</t>
  </si>
  <si>
    <t>966-8269-15-2</t>
  </si>
  <si>
    <t>САУДАДЕ</t>
  </si>
  <si>
    <t>978-617-614-172-3</t>
  </si>
  <si>
    <t>60*84/32</t>
  </si>
  <si>
    <t>Де немає Бога</t>
  </si>
  <si>
    <t>978-617-12-4950-9</t>
  </si>
  <si>
    <t>480 ст.</t>
  </si>
  <si>
    <t>Кайку Мічіо (пер. Кам'янець Анжели)</t>
  </si>
  <si>
    <t>Фізика майбутнього</t>
  </si>
  <si>
    <t>Підприємство "Літопис" у формі ТзОВ</t>
  </si>
  <si>
    <t>978-966-8853-36-4</t>
  </si>
  <si>
    <t>(Упоряд. та пер. Сенюк Ольга)</t>
  </si>
  <si>
    <t>Норвезькі народні казки</t>
  </si>
  <si>
    <t>НВДЛ Веселка</t>
  </si>
  <si>
    <t>978-966-01-6017-0</t>
  </si>
  <si>
    <t>150 г/м2</t>
  </si>
  <si>
    <t>Як писали класики. Поради, перевірені часом</t>
  </si>
  <si>
    <t>978-966-97615-0-7</t>
  </si>
  <si>
    <t>Стус Дмитро</t>
  </si>
  <si>
    <t>Василь Стус: життя як творчість</t>
  </si>
  <si>
    <t>978-966-378-625-4</t>
  </si>
  <si>
    <t>165х235 мм
 70х100/16</t>
  </si>
  <si>
    <t>м'яка з клапанами</t>
  </si>
  <si>
    <t>1+1+24 с. вставки 1+1</t>
  </si>
  <si>
    <t>Гнатюк Оля</t>
  </si>
  <si>
    <t>Відвага і страх</t>
  </si>
  <si>
    <t>978-966-378-626-1</t>
  </si>
  <si>
    <t>170 х 240 мм
 70х100/16</t>
  </si>
  <si>
    <t>книжковий (cream)</t>
  </si>
  <si>
    <t>Володимир Єрмоленко</t>
  </si>
  <si>
    <t>Плинні ідеології. Ідеї та політика в Європі ХІХ–ХХ століть</t>
  </si>
  <si>
    <t>978-966-378-577-6</t>
  </si>
  <si>
    <t>145х210 мм
 60х90х1/16</t>
  </si>
  <si>
    <t>Леопольд фон Захер-Мазох (пер. Іваничук Наталя )</t>
  </si>
  <si>
    <t>Венера в хутрі</t>
  </si>
  <si>
    <t>978-617-756-308-1</t>
  </si>
  <si>
    <t>Флобер Ґюстав (пер. Максимейко Юлія )</t>
  </si>
  <si>
    <t>Пані Боварі</t>
  </si>
  <si>
    <t>978-617-756-311-1</t>
  </si>
  <si>
    <t>Кафка Ф. (перекладач Таращук П.В., автор передмови Затонський Д.)</t>
  </si>
  <si>
    <t>Процес</t>
  </si>
  <si>
    <t>978-966-03-7960-2</t>
  </si>
  <si>
    <t>Попович М.</t>
  </si>
  <si>
    <t>Філософія свободи</t>
  </si>
  <si>
    <t>978-966-03-8296-1</t>
  </si>
  <si>
    <t>70х100 1/16</t>
  </si>
  <si>
    <t>Пратчетт Террі</t>
  </si>
  <si>
    <t>978-617-679-453-0</t>
  </si>
  <si>
    <t>Єрмоленко Володимир</t>
  </si>
  <si>
    <t>978-617-679-371-7</t>
  </si>
  <si>
    <t>216 ст.</t>
  </si>
  <si>
    <t>978-617-679-489-9</t>
  </si>
  <si>
    <t>Філдінґ Гелен</t>
  </si>
  <si>
    <t>978-617-679-369-4</t>
  </si>
  <si>
    <t>Ганіоглу М.Шюкрю (пер. з анг. Галенко Олександр)</t>
  </si>
  <si>
    <t>Ататюрк: Біографія мислителя</t>
  </si>
  <si>
    <t>978-617-719-293-9</t>
  </si>
  <si>
    <t>60* 90/16</t>
  </si>
  <si>
    <t>Калб Д’єго, Морено Ана (пер. з ісп. Борщевський Сергій)</t>
  </si>
  <si>
    <t>СОН. Наука сну, або Пробудження після неспокійної ночі</t>
  </si>
  <si>
    <t>978-617-719-290-8</t>
  </si>
  <si>
    <t>60* 84/16</t>
  </si>
  <si>
    <t>Кокотюха Андрій</t>
  </si>
  <si>
    <t>Гімназист і Чорна Рука</t>
  </si>
  <si>
    <t>978-617-585-108-1</t>
  </si>
  <si>
    <t>130х195</t>
  </si>
  <si>
    <t>Таверньє Сара, Веріль Олександр ( пер. Делегач Валерія)</t>
  </si>
  <si>
    <t>Крутезна інфографіка : Дива архітектури (у)</t>
  </si>
  <si>
    <t>978-617-09-3421-5</t>
  </si>
  <si>
    <t>46 ст.</t>
  </si>
  <si>
    <t>64x90/4</t>
  </si>
  <si>
    <t>Вздульська Валентина Ростиславівна</t>
  </si>
  <si>
    <t>Вільям Шекспір</t>
  </si>
  <si>
    <t>978-617-7453-57-3</t>
  </si>
  <si>
    <t>Бронте Емілі (пер. Євтушенко Елла)</t>
  </si>
  <si>
    <t>Буремний перевал</t>
  </si>
  <si>
    <t>978-617-07-0573-0</t>
  </si>
  <si>
    <t>414 ст.</t>
  </si>
  <si>
    <t>Воронина Леся (худож. Штанко Володимир)</t>
  </si>
  <si>
    <t>Таємне Товариство Близнюків, або Чудисько озера Лох-Ойх та інші страховища</t>
  </si>
  <si>
    <t>978-617-07-0633-1</t>
  </si>
  <si>
    <t>143 ст.</t>
  </si>
  <si>
    <t>По Едгар Аллан (пер. Пехник Андрій)</t>
  </si>
  <si>
    <t>Вбивства на вулиці Морг та інші історії</t>
  </si>
  <si>
    <t>978-617-07-0439-9</t>
  </si>
  <si>
    <t>Гарфорд Тім</t>
  </si>
  <si>
    <t>Речі, що змінили світ. Історія економіки в 50 винаходах</t>
  </si>
  <si>
    <t>978-617-755-208-5</t>
  </si>
  <si>
    <t>344 ст.</t>
  </si>
  <si>
    <t>Ферґюсон Ніл</t>
  </si>
  <si>
    <t>Еволюція грошей. Фінансова історія світу</t>
  </si>
  <si>
    <t>978-617-738-889-9</t>
  </si>
  <si>
    <t>Таїрова-Яковлева Тетяна (пер. Кришталовська Тетяна)</t>
  </si>
  <si>
    <t>Повсякдення, дозвілля і традиції козацької еліти Гетьманщини</t>
  </si>
  <si>
    <t>978-617-7023-54-7</t>
  </si>
  <si>
    <t>60х90/ 16</t>
  </si>
  <si>
    <t>Фолкнер Вільям (Олександр Мокровольський)</t>
  </si>
  <si>
    <t>Шум і лють</t>
  </si>
  <si>
    <t>978-966-2355-93-2</t>
  </si>
  <si>
    <t>Баррі Джеймс Метью (пер. Косенко Наталія)</t>
  </si>
  <si>
    <t>Пітер Пен</t>
  </si>
  <si>
    <t>ПП "ВД "ШКОЛА"</t>
  </si>
  <si>
    <t>978-966-429-075-0</t>
  </si>
  <si>
    <t>Артем Чапай</t>
  </si>
  <si>
    <t>THE UKRAINE</t>
  </si>
  <si>
    <t>ТОВ "Видавництво "Книги-ХХІ"</t>
  </si>
  <si>
    <t>978-617-614-218-8</t>
  </si>
  <si>
    <t>Свідок обвинувачення та інші історії</t>
  </si>
  <si>
    <t>978-617-12-4295-1</t>
  </si>
  <si>
    <t>Убивства за абеткою</t>
  </si>
  <si>
    <t>978-617-12-5126-7</t>
  </si>
  <si>
    <t>Лис В.</t>
  </si>
  <si>
    <t>Місяць, обмитий дощем</t>
  </si>
  <si>
    <t>978-617-12-3842-8</t>
  </si>
  <si>
    <t>Курт Воннеґут</t>
  </si>
  <si>
    <t>Буфонада, або Більше не самотні</t>
  </si>
  <si>
    <t>Вавилонська бібліотека</t>
  </si>
  <si>
    <t>978-966-97482-4-9</t>
  </si>
  <si>
    <t>184 ст</t>
  </si>
  <si>
    <t>60х84 1/16</t>
  </si>
  <si>
    <t>офсетний, SCP (Словацький)</t>
  </si>
  <si>
    <t>Майбутнє розуму</t>
  </si>
  <si>
    <t>978-966-8853-70-8</t>
  </si>
  <si>
    <t>408 ст.</t>
  </si>
  <si>
    <t>Содомора Андрій</t>
  </si>
  <si>
    <t>978-966-441-477-4</t>
  </si>
  <si>
    <t>172 ст.</t>
  </si>
  <si>
    <t>70х90\16</t>
  </si>
  <si>
    <t>Фінберг Леонід, Берлянд Ірина, Андреєва Олена</t>
  </si>
  <si>
    <t>Майдан. Свідчення. Допомога постраждалим. Міжнародна солідарність.</t>
  </si>
  <si>
    <t>978-966-378-581-3</t>
  </si>
  <si>
    <t>168х237 мм
 70х100/16</t>
  </si>
  <si>
    <t>creamy легкий</t>
  </si>
  <si>
    <t>Меріме Проспер (пер. Бабкіна Катерина )</t>
  </si>
  <si>
    <t>Кармен</t>
  </si>
  <si>
    <t>978-617-756-314-2</t>
  </si>
  <si>
    <t>Сенека (пер. Содомора А.)</t>
  </si>
  <si>
    <t>Моральні листи до Луцілія</t>
  </si>
  <si>
    <t>ПП "Видавництво Апріорі"</t>
  </si>
  <si>
    <t>978-617-629-373-6</t>
  </si>
  <si>
    <t>Винничук Ю.</t>
  </si>
  <si>
    <t>Легенди Львова</t>
  </si>
  <si>
    <t>978-966-03-8222-0</t>
  </si>
  <si>
    <t>Еко Умберто</t>
  </si>
  <si>
    <t>Ім'я рози</t>
  </si>
  <si>
    <t>978-966-03-8152-0</t>
  </si>
  <si>
    <t>Оповідання</t>
  </si>
  <si>
    <t>978-966-03-7962-6</t>
  </si>
  <si>
    <t>Курков А. (перекладач Тарнавський Є.)</t>
  </si>
  <si>
    <t>Шенгенська історія</t>
  </si>
  <si>
    <t>978-966-03-7942-8</t>
  </si>
  <si>
    <t xml:space="preserve">Сміт Доді (пер.Ясіновська Наталія) </t>
  </si>
  <si>
    <t>978-617-679-433-2</t>
  </si>
  <si>
    <t>Левкова Анастасія</t>
  </si>
  <si>
    <t>978-617-679-401-1</t>
  </si>
  <si>
    <t>Госсейні Халед</t>
  </si>
  <si>
    <t>978-617-679-239-0</t>
  </si>
  <si>
    <t>Ішіґуро Кадзуо</t>
  </si>
  <si>
    <t>978-617-679-470-7</t>
  </si>
  <si>
    <t>Айраксинен Тимо (пер. з фін. Малевич Ірина)</t>
  </si>
  <si>
    <t>Щастя. Відверте і чітке бачення щастя і того, чому у нас його немає</t>
  </si>
  <si>
    <t>978-617-719-266-3</t>
  </si>
  <si>
    <t>208 ст.</t>
  </si>
  <si>
    <t>Пажак Фредерік (Пер. з фр. Іван Рябчий)</t>
  </si>
  <si>
    <t>978-966-688-029-4</t>
  </si>
  <si>
    <t>270 ст.</t>
  </si>
  <si>
    <t>Таверньє Сара, Веріль Олександр, Гішар Жак ( пер. Делегач Валерія)</t>
  </si>
  <si>
    <t>Крутезна інфографіка : Анатомія (у)</t>
  </si>
  <si>
    <t>978-617-09-3760-5</t>
  </si>
  <si>
    <t>Ружичка Олджих ( пер. Делегач Валерія)</t>
  </si>
  <si>
    <t>Енциклопедія : Історія літаків (у)</t>
  </si>
  <si>
    <t>978-617-09-3751-3</t>
  </si>
  <si>
    <t>32 ст.</t>
  </si>
  <si>
    <t>60x100/8</t>
  </si>
  <si>
    <t>Елісон Г., Блеквілл Р., Вайн Е.(О. Лобастова)</t>
  </si>
  <si>
    <t>Лі Куан Ю. Роздуми великого лідера про майбутнє Китаю, США та світу</t>
  </si>
  <si>
    <t>978-617-7498-63-5</t>
  </si>
  <si>
    <t>Шмідт Е., Розенберг Д.(Ю. Гордієнко)</t>
  </si>
  <si>
    <t>Як працює Google</t>
  </si>
  <si>
    <t>978-966-923-037-9</t>
  </si>
  <si>
    <t>Дінгл Е. (Р. Фещенко)</t>
  </si>
  <si>
    <t>Як створити Всесвіт із 92 хімічних елементів</t>
  </si>
  <si>
    <t>978-966-97554-7-6</t>
  </si>
  <si>
    <t>Ґейман Н.(М. Бакалов)</t>
  </si>
  <si>
    <t>Скандинавська міфологія</t>
  </si>
  <si>
    <t>978-617-7489-97-8</t>
  </si>
  <si>
    <t>Брехуненко В.</t>
  </si>
  <si>
    <t>Війна за свідомість. Російські міфи про Україну та її минуле</t>
  </si>
  <si>
    <t>ФОП Брехуненко Н. А.</t>
  </si>
  <si>
    <t>978-966-02-8249-0</t>
  </si>
  <si>
    <t>CREAMY 70 г</t>
  </si>
  <si>
    <t>Ярещенко А.П.,Бездітко В.І., Козир О.В.</t>
  </si>
  <si>
    <t>Сучасний фразеологічний словник української мови</t>
  </si>
  <si>
    <t>ПП "Навчальна література"</t>
  </si>
  <si>
    <t>978-966-939-458-3</t>
  </si>
  <si>
    <t>газетний</t>
  </si>
  <si>
    <t>Веллс Герберт (пер. Логвиненко Олекса)</t>
  </si>
  <si>
    <t>Чарівна крамниця : вибрані оповідання</t>
  </si>
  <si>
    <t>978-617-07-0600-3</t>
  </si>
  <si>
    <t>Таємне Товариство Ботанів, або Екстрим на горі Підстава</t>
  </si>
  <si>
    <t>978-617-07-0623-2</t>
  </si>
  <si>
    <t>141 ст.</t>
  </si>
  <si>
    <t>Стокер Брем (пер. Євтушенко Елла)</t>
  </si>
  <si>
    <t>Дракула</t>
  </si>
  <si>
    <t>978-617-07-0618-8</t>
  </si>
  <si>
    <t>478 ст.</t>
  </si>
  <si>
    <t>Сіґел Деніел, Брайсон Тіна</t>
  </si>
  <si>
    <t>Секрети мозку. 12 стратегій розвитку дитини</t>
  </si>
  <si>
    <t>978-617-7513543</t>
  </si>
  <si>
    <t>60х90/21</t>
  </si>
  <si>
    <t>Орвелл Джордж (Єгор Поляков)</t>
  </si>
  <si>
    <t>У злиднях Парижа і Лондона</t>
  </si>
  <si>
    <t>978-966-2355-85-7</t>
  </si>
  <si>
    <t>Марценюк Тамара</t>
  </si>
  <si>
    <t>Чому не варто боятися фемінізму</t>
  </si>
  <si>
    <t>978-617-7286-34-8</t>
  </si>
  <si>
    <t>328 ст.</t>
  </si>
  <si>
    <t>Кузякін Кузько</t>
  </si>
  <si>
    <t>#Щотакематематика</t>
  </si>
  <si>
    <t>ПП Юнісофт</t>
  </si>
  <si>
    <t>978-966-935-593-5</t>
  </si>
  <si>
    <t>120 ст.</t>
  </si>
  <si>
    <t>84х84/16</t>
  </si>
  <si>
    <t>90г/м2</t>
  </si>
  <si>
    <t>Юрій Іздрик</t>
  </si>
  <si>
    <t>ПІСЛЯ ПРОЗИ</t>
  </si>
  <si>
    <t>978-966-97679-3-6</t>
  </si>
  <si>
    <t>м’яка</t>
  </si>
  <si>
    <t>Дашвар Л.</t>
  </si>
  <si>
    <t>Ініціація</t>
  </si>
  <si>
    <t>978-617-12-5390-2</t>
  </si>
  <si>
    <t>І не лишилось жодного</t>
  </si>
  <si>
    <t>978-617-12-4103-9</t>
  </si>
  <si>
    <t>Кусумано М., Йоффі Д. ( пер. Новікова С. А. )</t>
  </si>
  <si>
    <t>Стратегії геніїв. П'ять найважливіших уроків від Білла Ґейтса, Енді Ґроува та Стіва Джобса</t>
  </si>
  <si>
    <t>978-617-12-2445-2</t>
  </si>
  <si>
    <t>Бредбері Рей (Пер. Король Олег)</t>
  </si>
  <si>
    <t>978-966-10-5183-5</t>
  </si>
  <si>
    <t>145х215</t>
  </si>
  <si>
    <t>Лариса Денисенко</t>
  </si>
  <si>
    <t>Майя та її мами</t>
  </si>
  <si>
    <t>ФОП Омельяненко Лілія Сергіївна</t>
  </si>
  <si>
    <t>978-966-97574-1-8</t>
  </si>
  <si>
    <t>64 ст</t>
  </si>
  <si>
    <t>70х90/6</t>
  </si>
  <si>
    <t>книжковий Munken Lynx</t>
  </si>
  <si>
    <t>Генріх Белль</t>
  </si>
  <si>
    <t>Груповий портрет з дамою</t>
  </si>
  <si>
    <t>978-966-97482-2-5</t>
  </si>
  <si>
    <t>368 ст</t>
  </si>
  <si>
    <t>Лірник Сашко</t>
  </si>
  <si>
    <t>Казки Лірника Сашка. Том 2</t>
  </si>
  <si>
    <t>ТОВ "Гамазин"</t>
  </si>
  <si>
    <t>978-966-279-078-8</t>
  </si>
  <si>
    <t>130 ст</t>
  </si>
  <si>
    <t>Матіос Марія</t>
  </si>
  <si>
    <t>978-966-441-298-5</t>
  </si>
  <si>
    <t>84х108\32</t>
  </si>
  <si>
    <t>Степан Процюк</t>
  </si>
  <si>
    <t>Життя видатних дітей. Про Василя Стефаника, Карла-Густава Юнга, Володимира Винниченка, Архипа Тесленка, Ніку Турбіну</t>
  </si>
  <si>
    <t>"УкрНДІСВД"</t>
  </si>
  <si>
    <t>978-966-7956-38-7</t>
  </si>
  <si>
    <t>Курков А. (перекладач Герасимчук Л.)</t>
  </si>
  <si>
    <t>Закон Равлика</t>
  </si>
  <si>
    <t>978-966-03-7967-1</t>
  </si>
  <si>
    <t>70х108 1/32</t>
  </si>
  <si>
    <t>Россі Паоло (пер. з італ. Котляр Любов)</t>
  </si>
  <si>
    <t>ЇСТИ. Потреба, бажання, одержимість</t>
  </si>
  <si>
    <t>978-617-719-292-2</t>
  </si>
  <si>
    <t>Турунен Арі (пер. з фін. Цисарева Софія)</t>
  </si>
  <si>
    <t>Забуті історії міст: як багатство та культурний розвиток здобуваються толерантністю</t>
  </si>
  <si>
    <t>978-617-719-291-5</t>
  </si>
  <si>
    <t>Гримич Марина</t>
  </si>
  <si>
    <t>978-966-8659-94-2</t>
  </si>
  <si>
    <t>Капранови Брати</t>
  </si>
  <si>
    <t>978-966-8659-98-0</t>
  </si>
  <si>
    <t>Гімназист і Вогняний Змій</t>
  </si>
  <si>
    <t>978-617-585-138-8</t>
  </si>
  <si>
    <t>Бухтик з тихого затону</t>
  </si>
  <si>
    <t>978-617-585-026-8</t>
  </si>
  <si>
    <t>Андрухович Юрій</t>
  </si>
  <si>
    <t>Рекреації</t>
  </si>
  <si>
    <t>978-617-09-3209-9</t>
  </si>
  <si>
    <t>Ґейман Н.(Г. Герасим, О Петік.)</t>
  </si>
  <si>
    <t>Американські боги</t>
  </si>
  <si>
    <t>978-617-7498-66-6</t>
  </si>
  <si>
    <t>696 ст.</t>
  </si>
  <si>
    <t>Стейнбек Дж.(О. Смольницька)</t>
  </si>
  <si>
    <t>Грона гніву</t>
  </si>
  <si>
    <t>978-617-7535-24-8</t>
  </si>
  <si>
    <t>Мосендз Леонід. Упорядник Іван Дзюба</t>
  </si>
  <si>
    <t>978-966-06-0778-1</t>
  </si>
  <si>
    <t>Вайльд Оскар (пер. Ломакіна Олена)</t>
  </si>
  <si>
    <t>Портрет Доріана Ґрея</t>
  </si>
  <si>
    <t>978-617-07-0597-6</t>
  </si>
  <si>
    <t>254 ст.</t>
  </si>
  <si>
    <t>Остін Джейн (пер. Лелів Ганна)</t>
  </si>
  <si>
    <t>Гордість та упередження</t>
  </si>
  <si>
    <t>978-617-07-0614-0</t>
  </si>
  <si>
    <t>335 ст.</t>
  </si>
  <si>
    <t>Стівенсон Роберт Льюїс (пер. Гончар Олександр)</t>
  </si>
  <si>
    <t>Острів скарбів</t>
  </si>
  <si>
    <t>978-617-07-0588-4</t>
  </si>
  <si>
    <t>223 ст.</t>
  </si>
  <si>
    <t>Чудасія : повісті та оповідання</t>
  </si>
  <si>
    <t>978-617-07-0445-0</t>
  </si>
  <si>
    <t>238 ст.</t>
  </si>
  <si>
    <t>Фіцджеральд Ф. Скотт (пер. Лелів Ганна)</t>
  </si>
  <si>
    <t>Багатий хлопець та інші історії</t>
  </si>
  <si>
    <t>978-617-07-0481-8</t>
  </si>
  <si>
    <t>ОʼКонор Джозеф</t>
  </si>
  <si>
    <t>Системне мислення. Пошук неординарних творчих рішень</t>
  </si>
  <si>
    <t>978-617-755-212-2</t>
  </si>
  <si>
    <t>Цивілізація. Як захід став успішним. Шість козирів у колоді Заходу</t>
  </si>
  <si>
    <t>978-617-727-978-4</t>
  </si>
  <si>
    <t>488 ст.</t>
  </si>
  <si>
    <t>1+1+кольорові вставки</t>
  </si>
  <si>
    <t>Конан Дойль Артур (пер. Панченко Володимир)</t>
  </si>
  <si>
    <t>Спілка Рудих</t>
  </si>
  <si>
    <t>978-966-917-092-7</t>
  </si>
  <si>
    <t>Шаповал Юрій, Верба Ігор</t>
  </si>
  <si>
    <t>Михайло Грушевський: "Я сам прийшов до політики через історію..."</t>
  </si>
  <si>
    <t>Парламентське видавництво</t>
  </si>
  <si>
    <t>978-966-922-125-4</t>
  </si>
  <si>
    <t>500 ст.</t>
  </si>
  <si>
    <t>Кінг С. ( пер. Шостак Д.С. )</t>
  </si>
  <si>
    <t>Про письменство. Мемуари про ремесло</t>
  </si>
  <si>
    <t>978-617-12-3427-7</t>
  </si>
  <si>
    <t>Кінг С. ( пер. Берлінець С.М. )</t>
  </si>
  <si>
    <t>Серця в Атлантиді</t>
  </si>
  <si>
    <t>978-617-12-3433-8</t>
  </si>
  <si>
    <t>624 ст.</t>
  </si>
  <si>
    <t>Конан Дойл А. ( пер. Зенгва В.О. )</t>
  </si>
  <si>
    <t>Небезпечна робота. Щоденник арктичних пригод</t>
  </si>
  <si>
    <t>978-617-12-4308-8</t>
  </si>
  <si>
    <t>Убивство Роджера Екройда</t>
  </si>
  <si>
    <t>978-617-12-4562-4</t>
  </si>
  <si>
    <t>Фромм Е. ( пер. Кучменко В.І. )</t>
  </si>
  <si>
    <t>Мистецтво любові</t>
  </si>
  <si>
    <t>978-617-12-3141-2</t>
  </si>
  <si>
    <t>70х90/32</t>
  </si>
  <si>
    <t>Флемінг Ієн (Пер. Антомонов Олексій)</t>
  </si>
  <si>
    <t>978-966-10-5502-4</t>
  </si>
  <si>
    <t>200 ст.</t>
  </si>
  <si>
    <t>Сперроу Джайлс (пер.Головченко Я.О.)</t>
  </si>
  <si>
    <t>Дитяча енциклопедія космосу</t>
  </si>
  <si>
    <t>978-966-942-571-3</t>
  </si>
  <si>
    <t>128 ст</t>
  </si>
  <si>
    <t>Стівенсон Роберт-Луїс (пер. Віктор Губарев)</t>
  </si>
  <si>
    <t>ТзОВ "Видавництво "Урбіно"</t>
  </si>
  <si>
    <t>978-966-2647-52-5</t>
  </si>
  <si>
    <t>Василькова таємниця</t>
  </si>
  <si>
    <t>ТОВ "Література та мистецтво"</t>
  </si>
  <si>
    <t>978-617-7429-24-0</t>
  </si>
  <si>
    <t>86 ст.</t>
  </si>
  <si>
    <t>Липовецький Святослав</t>
  </si>
  <si>
    <t>978-966-441-485-9</t>
  </si>
  <si>
    <t>564 ст.</t>
  </si>
  <si>
    <t>70х100\16</t>
  </si>
  <si>
    <t>Шекспір Вільям, переклад Павличко Дмитро</t>
  </si>
  <si>
    <t>Сонети</t>
  </si>
  <si>
    <t>ДП "Видавництво "Дніпро"</t>
  </si>
  <si>
    <t>Бронте Шарлотта (пер. Кіяновська Маріанна )</t>
  </si>
  <si>
    <t>978-617-756-312-8</t>
  </si>
  <si>
    <t>Гоголь М. (пер. В.Шкляр)</t>
  </si>
  <si>
    <t>Тарас Бульба</t>
  </si>
  <si>
    <t>978-617-629-379-8</t>
  </si>
  <si>
    <t>Гальченко С.</t>
  </si>
  <si>
    <t>Остап Вишня</t>
  </si>
  <si>
    <t>978-966-03-8169-8</t>
  </si>
  <si>
    <t>Толкін Дж. Р. Р.</t>
  </si>
  <si>
    <t>Листи Різдвяного Діда / У перекладі Олени О’Лір</t>
  </si>
  <si>
    <t>978-617-664-108-7</t>
  </si>
  <si>
    <t>Танго смерті</t>
  </si>
  <si>
    <t>ТОВ "Довженко Букс"</t>
  </si>
  <si>
    <t>978-617-7463-33-6</t>
  </si>
  <si>
    <t>Курков А. (перекладач Бойко В.)</t>
  </si>
  <si>
    <t>Щоденник Майдану та Війни</t>
  </si>
  <si>
    <t>ТОВ "Фоліо"</t>
  </si>
  <si>
    <t>978-617-7012-85-5</t>
  </si>
  <si>
    <t>Пікнік на льоду</t>
  </si>
  <si>
    <t>978-966-03-7959-6</t>
  </si>
  <si>
    <t>Амаду Жоржі</t>
  </si>
  <si>
    <t>978-617-679-436-3</t>
  </si>
  <si>
    <t>Мельничук Аскольд</t>
  </si>
  <si>
    <t>978-617-679-557-5</t>
  </si>
  <si>
    <t>130*200 мм</t>
  </si>
  <si>
    <t>Бату Дорж</t>
  </si>
  <si>
    <t>978-617-679-485-1</t>
  </si>
  <si>
    <t>Шмітт Ерік-Емманюель (пер. з фран. Рябчій Іван)</t>
  </si>
  <si>
    <t>Концерт пам’яті янгола</t>
  </si>
  <si>
    <t>978-617-719-278-6</t>
  </si>
  <si>
    <t>Тхюї Кім (пер. з фр. Борисюк Зоя)</t>
  </si>
  <si>
    <t>RU</t>
  </si>
  <si>
    <t>978-617-719-288-5</t>
  </si>
  <si>
    <t>Мензатюк Зірка</t>
  </si>
  <si>
    <t>Дике літо в Криму</t>
  </si>
  <si>
    <t>978-617-585-141-8</t>
  </si>
  <si>
    <t>Дерманський Сашко</t>
  </si>
  <si>
    <t>Мері</t>
  </si>
  <si>
    <t>978-617-585-155-5</t>
  </si>
  <si>
    <t>Галина Малик</t>
  </si>
  <si>
    <t>Незвичайні пригоди Алі</t>
  </si>
  <si>
    <t>978-617-585-083-1</t>
  </si>
  <si>
    <t>212х265 мм</t>
  </si>
  <si>
    <t>Стороженко Галина</t>
  </si>
  <si>
    <t>Пізнаємо та досліджуємо : Людина та її тіло (у)</t>
  </si>
  <si>
    <t>978-617-09-4038-4</t>
  </si>
  <si>
    <t>64 ст.</t>
  </si>
  <si>
    <t>84x108/16</t>
  </si>
  <si>
    <t>Воронина Леся</t>
  </si>
  <si>
    <t>Пригоди : Суперагент 000. Таємниця золотого кенгуру (у)</t>
  </si>
  <si>
    <t>978-617-09-4297-5</t>
  </si>
  <si>
    <t>60x90/16</t>
  </si>
  <si>
    <t>Колупаєва Алла, Таранченко Оксана</t>
  </si>
  <si>
    <t>Інклюзивна освіта. Путівник для педагогів та батьків дітей з особливими потребами.</t>
  </si>
  <si>
    <t>978-617-09-3809-1</t>
  </si>
  <si>
    <t>Шіррефф Р.(Л. Лебеденко, Р. Ладохіна)</t>
  </si>
  <si>
    <t>Війна з Росією</t>
  </si>
  <si>
    <t>978-617-7489-48-0</t>
  </si>
  <si>
    <t>Бегбедер Ф.(Л. Кононович)</t>
  </si>
  <si>
    <t>Французький роман</t>
  </si>
  <si>
    <t>978-617-7489-99-2</t>
  </si>
  <si>
    <t>Далай-лама(Г. Ровенскіх)</t>
  </si>
  <si>
    <t>Серце медитації. У пошуку глибинної усвідомленості</t>
  </si>
  <si>
    <t>978-617-7535-16-3</t>
  </si>
  <si>
    <t>Життя без краю</t>
  </si>
  <si>
    <t>978-966-948-126-9</t>
  </si>
  <si>
    <t>318 ст.</t>
  </si>
  <si>
    <t>Ясь Олексій</t>
  </si>
  <si>
    <t>978-966-06-0757-6</t>
  </si>
  <si>
    <t>Воронина Леся (худож. Штанко Катерина)</t>
  </si>
  <si>
    <t>Пригоди голубого папуги</t>
  </si>
  <si>
    <t>978-617-07-0579-2</t>
  </si>
  <si>
    <t>56 ст.</t>
  </si>
  <si>
    <t>84*100/12</t>
  </si>
  <si>
    <t>Кіплінг Редьярд (пер. Тарнавський Євген)</t>
  </si>
  <si>
    <t>Кім</t>
  </si>
  <si>
    <t>978-617-07-0613-3</t>
  </si>
  <si>
    <t>Остін Джейн (пер. Пехник Галина)</t>
  </si>
  <si>
    <t>Чуття і чуттєвість</t>
  </si>
  <si>
    <t>978-617-07-0566-2</t>
  </si>
  <si>
    <t>431 ст.</t>
  </si>
  <si>
    <t>Шеллі Мері (пер. Гнедкова Ганна)</t>
  </si>
  <si>
    <t>Франкенштейн, або Сучасний Прометей</t>
  </si>
  <si>
    <t>978-617-07-0564-8</t>
  </si>
  <si>
    <t>255 ст.</t>
  </si>
  <si>
    <t>Ширер Вільям</t>
  </si>
  <si>
    <t>Злет і падіння Третього Райху. Історія нацистської Німеччини т.1</t>
  </si>
  <si>
    <t>978-617-751-385-7</t>
  </si>
  <si>
    <t>704 ст.</t>
  </si>
  <si>
    <t>Вілл Гомперц</t>
  </si>
  <si>
    <t>ПП "Р.К. Майстер-принт"</t>
  </si>
  <si>
    <t>978-617-7518-09-8</t>
  </si>
  <si>
    <t>486 ст.</t>
  </si>
  <si>
    <t>1+1 + кольорові вставки</t>
  </si>
  <si>
    <t>Ґейштор Александр (пер. Гірік Сергій)</t>
  </si>
  <si>
    <t>Слов’янська міфологія</t>
  </si>
  <si>
    <t>978-617-7023-22-6</t>
  </si>
  <si>
    <t>Ми всі з Гамірного: кн.1</t>
  </si>
  <si>
    <t>978-966-917-121-4</t>
  </si>
  <si>
    <t>Ще про нас, дітей з Гамірного: кн.2</t>
  </si>
  <si>
    <t>978-966-917-158-0</t>
  </si>
  <si>
    <t>У Гамірному дуже весело: кн.3</t>
  </si>
  <si>
    <t>978-966-917-159-7</t>
  </si>
  <si>
    <t>Мадікен: ч.1</t>
  </si>
  <si>
    <t>978-966-917-120-7</t>
  </si>
  <si>
    <t>Мадікен: ч.2</t>
  </si>
  <si>
    <t>978-966-917-137-5</t>
  </si>
  <si>
    <t>80 ст.</t>
  </si>
  <si>
    <t>Мадікен: ч.3</t>
  </si>
  <si>
    <t>978-966-917-145-0</t>
  </si>
  <si>
    <t>Мадікен</t>
  </si>
  <si>
    <t>978-966-917-273-0</t>
  </si>
  <si>
    <t>70×100 1/16</t>
  </si>
  <si>
    <t>Бабинський Анатолій</t>
  </si>
  <si>
    <t>Історія УГКЦ за 90 хвилин</t>
  </si>
  <si>
    <t>ТзОВ “Видавництво “Свічадо”</t>
  </si>
  <si>
    <t>978-966-938-160-6</t>
  </si>
  <si>
    <t>Лагерлеф Сельма (пер. Косенко Наталія)</t>
  </si>
  <si>
    <t>Дивовижна подорож Нільса з дикими гусьми</t>
  </si>
  <si>
    <t>978-966-429-196-2</t>
  </si>
  <si>
    <t>Олександр Бойченко</t>
  </si>
  <si>
    <t>МОЇ СЕРЕД ЧУЖИХ</t>
  </si>
  <si>
    <t>978-617-614-026-9</t>
  </si>
  <si>
    <t>Вірджинія Вулф</t>
  </si>
  <si>
    <t>ФОП Кириленко Олександр Миколайович</t>
  </si>
  <si>
    <t>978-966-97686-0-5</t>
  </si>
  <si>
    <t>84х108/8</t>
  </si>
  <si>
    <t>70г/м2</t>
  </si>
  <si>
    <t>Посібнич Микола</t>
  </si>
  <si>
    <t>Життя і діяльність Степана Бандери: документи й матеріали.</t>
  </si>
  <si>
    <t>ТзОВ "Видавництво Астон"</t>
  </si>
  <si>
    <t>978‐ 966‐ 308‐ 731-3</t>
  </si>
  <si>
    <t>642 ст.</t>
  </si>
  <si>
    <t>Апдайк Дж. ( пер. Превір Б. В. )</t>
  </si>
  <si>
    <t>Іствікські відьми</t>
  </si>
  <si>
    <t>978-617-12-4731-4</t>
  </si>
  <si>
    <t>Кінг С. ( пер. Ракуленко В.А. )</t>
  </si>
  <si>
    <t>Керрі</t>
  </si>
  <si>
    <t>978-617-12-5114-4</t>
  </si>
  <si>
    <t>Кінг Стівен, Страуб Пітер ( пер. Дюг З.С. )</t>
  </si>
  <si>
    <t>Чорний дім</t>
  </si>
  <si>
    <t>978-617-12-2302-8</t>
  </si>
  <si>
    <t>800 ст.</t>
  </si>
  <si>
    <t>Корній Дара</t>
  </si>
  <si>
    <t>Чарівні істоти українського міфу. Духи природи</t>
  </si>
  <si>
    <t>978-617-690-898-2</t>
  </si>
  <si>
    <t>70x100/16</t>
  </si>
  <si>
    <t>Рябчук Микола</t>
  </si>
  <si>
    <t>978-966-441-490-3</t>
  </si>
  <si>
    <t>228 ст.</t>
  </si>
  <si>
    <t>60х90\16</t>
  </si>
  <si>
    <t>Кіплінг Редьярд (пер. Солонько Леонід)</t>
  </si>
  <si>
    <t>Як і чому</t>
  </si>
  <si>
    <t>978-966-01-6025-5</t>
  </si>
  <si>
    <t>80 г/м2</t>
  </si>
  <si>
    <t>Киричук О.</t>
  </si>
  <si>
    <t>Кардинал Сліпий</t>
  </si>
  <si>
    <t>ПрАТ "Харківська книжкова фабрика "Глобус"</t>
  </si>
  <si>
    <t>978-966-7083-86-1</t>
  </si>
  <si>
    <t>70х108/32</t>
  </si>
  <si>
    <t>Жолдак Богдан</t>
  </si>
  <si>
    <t>Під зіркою Лукаша</t>
  </si>
  <si>
    <t>978-966-378-564-6</t>
  </si>
  <si>
    <t>Стеблюк Всеволод</t>
  </si>
  <si>
    <t>Синдром АТО. Нотатки «Айболіта»</t>
  </si>
  <si>
    <t>978-966-378-540-0</t>
  </si>
  <si>
    <t>1+1+ 16ст. вставка 4+4</t>
  </si>
  <si>
    <t>Авраменко Олександр</t>
  </si>
  <si>
    <t>100 експрес-уроків української</t>
  </si>
  <si>
    <t>978-966-976-100-2</t>
  </si>
  <si>
    <t>Твен Марк (пер. Бідочко Леся)</t>
  </si>
  <si>
    <t>Пригоди Тома Соєра</t>
  </si>
  <si>
    <t>ТОВ "Форс Україна"</t>
  </si>
  <si>
    <t>978-617-7347-87-2</t>
  </si>
  <si>
    <t>84Х108/32</t>
  </si>
  <si>
    <t>Елеонор Портер (пер. Плясецький Євген)</t>
  </si>
  <si>
    <t>Поліанна</t>
  </si>
  <si>
    <t>978-617-7347-35-3</t>
  </si>
  <si>
    <t>Слабошпицький Михайло</t>
  </si>
  <si>
    <t>Протирання дзеркала. Те, чого ви не прочитаєте в історії літератури</t>
  </si>
  <si>
    <t>ТОВ «ВП «Ярославів Вал»</t>
  </si>
  <si>
    <t>978-617-605-031-5</t>
  </si>
  <si>
    <t>1+1+ ч/б вставка</t>
  </si>
  <si>
    <t>Гессе Г. (перекладач Логвиненко О., автор післямови Магела І.П.)</t>
  </si>
  <si>
    <t>Сіддхартха</t>
  </si>
  <si>
    <t>978-966-03-7693-9</t>
  </si>
  <si>
    <t>70х90 1/32</t>
  </si>
  <si>
    <t>Конан Дойл А. (перекладач Тарнавський Є.М.)</t>
  </si>
  <si>
    <t>Собака Баскервілів</t>
  </si>
  <si>
    <t>978-966-03-8044-8</t>
  </si>
  <si>
    <t>Ґрьонтведт Ніна</t>
  </si>
  <si>
    <t>978-617-679-515-5</t>
  </si>
  <si>
    <t>Павлюк Ілларіон</t>
  </si>
  <si>
    <t>978-617-679-526-1</t>
  </si>
  <si>
    <t>Рой Арундаті</t>
  </si>
  <si>
    <t>978-617-679-277-2</t>
  </si>
  <si>
    <t>Плат Сильвія</t>
  </si>
  <si>
    <t>978-617-679-296-3</t>
  </si>
  <si>
    <t>Вольвач Павло</t>
  </si>
  <si>
    <t>978-617-679-356-4</t>
  </si>
  <si>
    <t>Шивельбуш Вольфґанґ</t>
  </si>
  <si>
    <t>Речі і люди. Есей про споживання</t>
  </si>
  <si>
    <t>ТОВ "Видавництво "Ніка-Центр"</t>
  </si>
  <si>
    <t>978-966-521-704-6</t>
  </si>
  <si>
    <t>Штанко Катерина</t>
  </si>
  <si>
    <t>Дракони, вперед !</t>
  </si>
  <si>
    <t>978-617-585-071-8</t>
  </si>
  <si>
    <t>142-173 мм</t>
  </si>
  <si>
    <t>Тарас Антипович</t>
  </si>
  <si>
    <t>Хронос</t>
  </si>
  <si>
    <t>978-617-585-009-1</t>
  </si>
  <si>
    <t>Мартиненко Ірина</t>
  </si>
  <si>
    <t>Інклюзивне навчання. Комунікативний тренінг для дошкільників з порушеннями мовлення</t>
  </si>
  <si>
    <t>978-617-09-3687-5</t>
  </si>
  <si>
    <t>Інклюзивна освіта.Педагогічні технології інклюзивного навчання</t>
  </si>
  <si>
    <t>978-617-09-3808-4</t>
  </si>
  <si>
    <t>Базима Наталія</t>
  </si>
  <si>
    <t>Інклюзивна освіта. Розвиток мовлення дітей з аутизмом</t>
  </si>
  <si>
    <t>978-617-09-3686-8</t>
  </si>
  <si>
    <t>Фолкнер В.(О.Мокровольський)</t>
  </si>
  <si>
    <t>Притча</t>
  </si>
  <si>
    <t>978-617-7498-02-4</t>
  </si>
  <si>
    <t>448 ст.</t>
  </si>
  <si>
    <t>Даймонд Дж.(Цимбала Т.)</t>
  </si>
  <si>
    <t>Зброя, мікроби і сталь. Витоки нерівностей між народами</t>
  </si>
  <si>
    <t>978-617-7535-97-2</t>
  </si>
  <si>
    <t>Веґара М., Ен Ї.(М. Пухлій)</t>
  </si>
  <si>
    <t>Фріда Кало. Маленьким про великих</t>
  </si>
  <si>
    <t>978-617-7535-51-4</t>
  </si>
  <si>
    <t>28 ст.</t>
  </si>
  <si>
    <t>84х100/16</t>
  </si>
  <si>
    <t>Веґара М., Аррасола А.(М. Пухлій)</t>
  </si>
  <si>
    <t>Одрі Хепберн. Маленьким про великих</t>
  </si>
  <si>
    <t>978-617-7535-50-7</t>
  </si>
  <si>
    <t>Веґара М., Іза Ф.(М. Пухлій)</t>
  </si>
  <si>
    <t>Марія Кюрі. Маленьким про великих</t>
  </si>
  <si>
    <t>978-617-7535-49-1</t>
  </si>
  <si>
    <t>Аккерман Галя. Перекладач Петро Таращук</t>
  </si>
  <si>
    <t>978-966-06-0759-0</t>
  </si>
  <si>
    <t>168 ст.</t>
  </si>
  <si>
    <t>Корчак Януш (пер. Павлишин Андрій)</t>
  </si>
  <si>
    <t>Кайтусь-чарівник ; Банкрутство малого Джека ; Коли я знову стану малим</t>
  </si>
  <si>
    <t>978-617-07-0541-9</t>
  </si>
  <si>
    <t>430 ст.</t>
  </si>
  <si>
    <t>Ганна Улюра</t>
  </si>
  <si>
    <t>978-617-7518-56-2</t>
  </si>
  <si>
    <t>210*270</t>
  </si>
  <si>
    <t>Шевчук Валерій</t>
  </si>
  <si>
    <t>Картини на провінційному тлі</t>
  </si>
  <si>
    <t>978-617-7023-57-8</t>
  </si>
  <si>
    <t>528 ст.</t>
  </si>
  <si>
    <t>Довгань Маргарита</t>
  </si>
  <si>
    <t>Шпитальні нотатки. Лютий 2015 р.-березень 2018 р.</t>
  </si>
  <si>
    <t>978-617-7023-73-8</t>
  </si>
  <si>
    <t>70х84/ 16</t>
  </si>
  <si>
    <t>Ґонік Ларрі (пер. Хлівний Анатолій)</t>
  </si>
  <si>
    <t>Всесвітня історія: т.1: Від Великого вибуху до походів Александра Македонського</t>
  </si>
  <si>
    <t>978-966-917-112-2</t>
  </si>
  <si>
    <t>84×108 1/16</t>
  </si>
  <si>
    <t>Новеллі Лука (пер. Кожушна Поліна)</t>
  </si>
  <si>
    <t>978-617-684-214-9</t>
  </si>
  <si>
    <t>Коцарев Олег</t>
  </si>
  <si>
    <t>Люди в гніздах</t>
  </si>
  <si>
    <t>978-617-7286-27-0</t>
  </si>
  <si>
    <t>Гарріс Джоель (пер. Бахмет Анастасія)</t>
  </si>
  <si>
    <t>Казки дядечка Римуса, або Оповідки про пригоди Братика Кролика, Братика Лиса та всіх-всіх-всіх</t>
  </si>
  <si>
    <t>978-966-429-167-2</t>
  </si>
  <si>
    <t>Гарріс Джоель (пер. Вакуленко Тетяна)</t>
  </si>
  <si>
    <t>Нові казки дядечка Римуса, або Братик Кролик, Братик Лис та всі-всі-всі повертаються</t>
  </si>
  <si>
    <t>978-966-429-225-9</t>
  </si>
  <si>
    <t>Хліб і шоколад. Новели тонкого литва і хїолодної чеканки.</t>
  </si>
  <si>
    <t>966-0585-30-2</t>
  </si>
  <si>
    <t>Напутні дари - для дітвори від карпатського мудреця Андрія Ворона.</t>
  </si>
  <si>
    <t>978-966-8269-47-8</t>
  </si>
  <si>
    <t>КІЛЕР+</t>
  </si>
  <si>
    <t>978-617-614-197-6</t>
  </si>
  <si>
    <t>Франц Голер, Ніколаус Гайдельбах</t>
  </si>
  <si>
    <t>ВЕЛИКА КНИЖКА. ІСТОРІЇ ДЛЯ ДІТЕЙ</t>
  </si>
  <si>
    <t>978-617-614-163-1</t>
  </si>
  <si>
    <t>Ірена Карпа</t>
  </si>
  <si>
    <t>ДЕНЬ УСІХ БІЛОК</t>
  </si>
  <si>
    <t>978-617-614-177-8</t>
  </si>
  <si>
    <t>Михайлова Ольга</t>
  </si>
  <si>
    <t>Павло Скоропадський: "Крім негідників, усі підуть за мною"</t>
  </si>
  <si>
    <t>978-966-922-132-2</t>
  </si>
  <si>
    <t>Гавришко М.</t>
  </si>
  <si>
    <t>Долаючи тишу. Жіночі історії війни</t>
  </si>
  <si>
    <t>978-617-12-4956-1</t>
  </si>
  <si>
    <t>Кокотюха А.</t>
  </si>
  <si>
    <t>Темні таємниці</t>
  </si>
  <si>
    <t>978-617-12-5414-5</t>
  </si>
  <si>
    <t>Стара холера</t>
  </si>
  <si>
    <t>978-617-12-4949-3</t>
  </si>
  <si>
    <t>Сапковський А. ( пер. Легеза С.В. )</t>
  </si>
  <si>
    <t>Відьмак. Сезон гроз</t>
  </si>
  <si>
    <t>978-617-12-3396-6</t>
  </si>
  <si>
    <t>Желязни Роджер (Пер. Дьомін Денис)</t>
  </si>
  <si>
    <t>978-966-10-5717-2</t>
  </si>
  <si>
    <t>106 ст.</t>
  </si>
  <si>
    <t>Маржан Сатрапі</t>
  </si>
  <si>
    <t>Персеполіс</t>
  </si>
  <si>
    <t>978-966-97574-9-4</t>
  </si>
  <si>
    <t>352 ст</t>
  </si>
  <si>
    <t>інтегральна</t>
  </si>
  <si>
    <t>книжковий Munken Crème</t>
  </si>
  <si>
    <t>Галушко К.Ю., Черкас Б.В., Пилипчак М.І., Липа К.А.</t>
  </si>
  <si>
    <t>Усе найцікавіше про історію і звичаї України</t>
  </si>
  <si>
    <t>978-966-942-597-3</t>
  </si>
  <si>
    <t>Бабкіна Катерина, Лаюк Мирослав, Лівін Марк, Цілик Ірина, Чех Артем</t>
  </si>
  <si>
    <t>Невимушені:Антологія</t>
  </si>
  <si>
    <t>978-617-690-721-3</t>
  </si>
  <si>
    <t>Деревінський Василь</t>
  </si>
  <si>
    <t>В'ячеслав Чорновіл: дух, що тіло рве до бою</t>
  </si>
  <si>
    <t>978-617-690-318-5</t>
  </si>
  <si>
    <t>Третій сніг</t>
  </si>
  <si>
    <t>978-617-7262-51-9</t>
  </si>
  <si>
    <t>Гальфар Кристоф (пер. Цимбал Тарас)</t>
  </si>
  <si>
    <t>Всесвіт на долоні. Подорож крізь час, простір та за їхні межі.</t>
  </si>
  <si>
    <t>ТОВ "Якабу Паблішинг"</t>
  </si>
  <si>
    <t>978-966-97633-4-1</t>
  </si>
  <si>
    <t>Письмонавтика</t>
  </si>
  <si>
    <t>978-966-97615-7-6</t>
  </si>
  <si>
    <t>Загребельний Павло</t>
  </si>
  <si>
    <t>Євпраксія</t>
  </si>
  <si>
    <t>ТОВ "Сакцент Плюс"</t>
  </si>
  <si>
    <t>978-966-8583-42-1</t>
  </si>
  <si>
    <t>324 ст.</t>
  </si>
  <si>
    <t>Смерть у Києві</t>
  </si>
  <si>
    <t>978-617-543-053-8</t>
  </si>
  <si>
    <t>Андрій Бондарчук</t>
  </si>
  <si>
    <t>Україна. Голодомор 1946-1947 років: непокараний злочин, забуте добро</t>
  </si>
  <si>
    <t>ФОП Мельник М.Ю.</t>
  </si>
  <si>
    <t>978-966-97658-6-4</t>
  </si>
  <si>
    <t>Фріт Алекс, Мартін Джером, Джеймс Еліс (пер. Любарська Ольга)</t>
  </si>
  <si>
    <t>100 фактів про космос</t>
  </si>
  <si>
    <t>978-617-756-353-1</t>
  </si>
  <si>
    <t>84х100</t>
  </si>
  <si>
    <t>100 експрес-уроків української. Частина 2</t>
  </si>
  <si>
    <t>978-617-756-303-6</t>
  </si>
  <si>
    <t>Корова часу, або Нові пригоди вужв Ониська</t>
  </si>
  <si>
    <t>ТОВ “Видавництво “Теза”</t>
  </si>
  <si>
    <t>978-966-421-206-6</t>
  </si>
  <si>
    <t>70 г/м2</t>
  </si>
  <si>
    <t>Григорій Косинка</t>
  </si>
  <si>
    <t>978-966-03-8195-7</t>
  </si>
  <si>
    <t>Бавдоліно</t>
  </si>
  <si>
    <t>978-966-03-8150-6</t>
  </si>
  <si>
    <t>Гузар Л. (укладач Климончук О.)</t>
  </si>
  <si>
    <t>Про гріхи і чесноти</t>
  </si>
  <si>
    <t>978-966-03-8339-5</t>
  </si>
  <si>
    <t>Міґель де Унамуно</t>
  </si>
  <si>
    <t>Життя Дон Кіхота і Санчо / У перекладі Віктора Шовкуна</t>
  </si>
  <si>
    <t>978-617-664-048-6</t>
  </si>
  <si>
    <t>Зіненко Р. (автор передм. Положій Є., перекладач Рассадкіна Т.)</t>
  </si>
  <si>
    <t>Іловайський щоденник</t>
  </si>
  <si>
    <t>978-617-7012-66-4</t>
  </si>
  <si>
    <t>Колоімєць Р.</t>
  </si>
  <si>
    <t>Лесь Курбас</t>
  </si>
  <si>
    <t>ТОВ "Факт"</t>
  </si>
  <si>
    <t>978-966-637-879-1</t>
  </si>
  <si>
    <t>Бойн Джон</t>
  </si>
  <si>
    <t>978-617-679-232-1</t>
  </si>
  <si>
    <t>Захарченко Олена</t>
  </si>
  <si>
    <t>978-966-688-030-0</t>
  </si>
  <si>
    <t>978-966-688-034-8</t>
  </si>
  <si>
    <t>Гантер Ерін (пер. Дудка К., Українець О.)</t>
  </si>
  <si>
    <t>Коти-Вояки. На волю!</t>
  </si>
  <si>
    <t>Приватне підприємство "Агенція сучасних спеціалістів та авторів"</t>
  </si>
  <si>
    <t>978-617-7312-45-0</t>
  </si>
  <si>
    <t>302 ст.</t>
  </si>
  <si>
    <t>125х200</t>
  </si>
  <si>
    <t>Кірні Брендан (пер. Лучанінова Оксана)</t>
  </si>
  <si>
    <t>Подорож до дивовижного світу тварин : Навколосвітня пошукова експедиція (у)</t>
  </si>
  <si>
    <t>978-617-09-3771-1</t>
  </si>
  <si>
    <t>60х84/4</t>
  </si>
  <si>
    <t>5+5</t>
  </si>
  <si>
    <t>Гідель Анрі (пер. Колесникова О.)</t>
  </si>
  <si>
    <t>Коко Шанель</t>
  </si>
  <si>
    <t>978-617-09-3843-5</t>
  </si>
  <si>
    <t>Гоффман Девід Е. (пер. Плясов І.)</t>
  </si>
  <si>
    <t>Шпигун на мільярд доларів</t>
  </si>
  <si>
    <t>978-617-09-3842-8</t>
  </si>
  <si>
    <t>Рубінштейн Джошуа (пер. Святенко Д.)</t>
  </si>
  <si>
    <t>Останні дні Сталіна</t>
  </si>
  <si>
    <t>978-617-09-3844-2</t>
  </si>
  <si>
    <t>Мортімер Ієн (пер. Машико Я.)</t>
  </si>
  <si>
    <t>Століття змін</t>
  </si>
  <si>
    <t>978-617-09-4040-7</t>
  </si>
  <si>
    <t>Прохоренко Леся</t>
  </si>
  <si>
    <t>Інклюзивне навчання. Дитина із труднощами у навчанні</t>
  </si>
  <si>
    <t>978-617-09-3798-8</t>
  </si>
  <si>
    <t>Костенко Тетяна</t>
  </si>
  <si>
    <t>Інклюзивне навчання. Дитина з порушенням зору</t>
  </si>
  <si>
    <t>978-617-09-3797-1</t>
  </si>
  <si>
    <t>40 ст.</t>
  </si>
  <si>
    <t>Литовченко Світлана, Жук Валентина, Таранченко Оксана</t>
  </si>
  <si>
    <t>Інклюзивне навчання. Дитина з порушенням слуху</t>
  </si>
  <si>
    <t>978-617-09-3799-5</t>
  </si>
  <si>
    <t>Трикоз Сніжана, Блеч Ганна</t>
  </si>
  <si>
    <t>Інклюзивне навчання. Дитина з порушеннями інтелектуального розвитку</t>
  </si>
  <si>
    <t>978-617-09-3800-8</t>
  </si>
  <si>
    <t>Чеботарьова Олена, Коваль Людмила, Данілавічютє Еляна</t>
  </si>
  <si>
    <t>Інклюзивне навчання. Дитина із церебральним паралічем</t>
  </si>
  <si>
    <t>978-617-09-3801-5</t>
  </si>
  <si>
    <t>Рібцун Юлія</t>
  </si>
  <si>
    <t>Інклюзивне навчання. Дитина з порушеннями мовленнєвого розвитку</t>
  </si>
  <si>
    <t>978-617-09-3804-6</t>
  </si>
  <si>
    <t>Сухіна Ірина</t>
  </si>
  <si>
    <t>Інклюзивне навчання. Гіперактивна дитина</t>
  </si>
  <si>
    <t>978-617-09-3802-2</t>
  </si>
  <si>
    <t>Чеботарьова Олена, Гладченко Ірина, Василенко-ван де Рей Аренда, Ліщук Наталія</t>
  </si>
  <si>
    <t>Інклюзивне навчання. Дитина із синдромом Дауна</t>
  </si>
  <si>
    <t>978-617-09-3805-3</t>
  </si>
  <si>
    <t>Мак'юен І.(О. Смольницька)</t>
  </si>
  <si>
    <t>Амстердам</t>
  </si>
  <si>
    <t>978-617-7489-30-5</t>
  </si>
  <si>
    <t>Ґейман Н.(Д. Кушнір)</t>
  </si>
  <si>
    <t>Зоряний пил</t>
  </si>
  <si>
    <t>978-617-7498-01-7</t>
  </si>
  <si>
    <t>Кіссинджер Г.(М. Гоцацюк, В. Горбатько)</t>
  </si>
  <si>
    <t>Дипломатія</t>
  </si>
  <si>
    <t>978-966-948-007-1</t>
  </si>
  <si>
    <t>864 ст.</t>
  </si>
  <si>
    <t>Буковскі Ч.(Б. Превір)</t>
  </si>
  <si>
    <t>Жінки</t>
  </si>
  <si>
    <t>978-617-7535-65-1</t>
  </si>
  <si>
    <t>Сухомлин М.М., Джаган В.В.</t>
  </si>
  <si>
    <t>Гриби України. Атлас-довідник, 2-е видання</t>
  </si>
  <si>
    <t>978-617-7489-52-7</t>
  </si>
  <si>
    <t>Джордж Р.Р. Мартін(Н. Тисовська)</t>
  </si>
  <si>
    <t>Танок драконів. Пісня льоду й полум'я. Книга п'ята</t>
  </si>
  <si>
    <t>978-617-7535-75-0</t>
  </si>
  <si>
    <t>1152 ст.</t>
  </si>
  <si>
    <t>Девідсон С., Тернбул С, Паркер Л.(А. Мішта)</t>
  </si>
  <si>
    <t>Атлас динозаврів</t>
  </si>
  <si>
    <t>978-966-923-088-1</t>
  </si>
  <si>
    <t>Полякова Л.О.</t>
  </si>
  <si>
    <t>Український орфографічний словник</t>
  </si>
  <si>
    <t>978-966-939-356-2</t>
  </si>
  <si>
    <t>Яковлева А.М., Афонська Т.М.</t>
  </si>
  <si>
    <t>Сучасний тлумачний словник української мови</t>
  </si>
  <si>
    <t>978-966-939-352-4</t>
  </si>
  <si>
    <t>Сетон-Томпсон Ернест (пер. Солонько Леонід, Головко Марія)</t>
  </si>
  <si>
    <t>Два маленьких дикуни</t>
  </si>
  <si>
    <t>978-617-07-0533-4</t>
  </si>
  <si>
    <t>367 ст.</t>
  </si>
  <si>
    <t>Талеб Насім</t>
  </si>
  <si>
    <t>Антикрихкість. Про (не)вразливе у реальному житті</t>
  </si>
  <si>
    <t>978-617-738-893-6</t>
  </si>
  <si>
    <t>Кіссінджер Генрі</t>
  </si>
  <si>
    <t>Світовий порядок. Роздуми про характери націй в історичному контексті</t>
  </si>
  <si>
    <t>978-617-738-877-6</t>
  </si>
  <si>
    <t>60х90/23</t>
  </si>
  <si>
    <t>Вітт Стівен</t>
  </si>
  <si>
    <t>Як музика стала вільною. Цифрова революція та перемога піратства</t>
  </si>
  <si>
    <t>978-617-727-974-6</t>
  </si>
  <si>
    <t>Курсінка Мері Шіді</t>
  </si>
  <si>
    <t>Виховання надзвичайної дитини</t>
  </si>
  <si>
    <t>978-617-727-946-3</t>
  </si>
  <si>
    <t>Дірборн Мері</t>
  </si>
  <si>
    <t>Гемінґвей</t>
  </si>
  <si>
    <t>978-617-7552-69-6</t>
  </si>
  <si>
    <t>Аткінсон Кейт</t>
  </si>
  <si>
    <t>За лаштунками в музеї</t>
  </si>
  <si>
    <t>978-617-7279-67-8</t>
  </si>
  <si>
    <t>Форд Генрі</t>
  </si>
  <si>
    <t>Моє життя та робота</t>
  </si>
  <si>
    <t>978-966-97425-5-1</t>
  </si>
  <si>
    <t>Свято неділі</t>
  </si>
  <si>
    <t>978-617-7023-56-1</t>
  </si>
  <si>
    <t>Новоринський Василь</t>
  </si>
  <si>
    <t>На грані вічного болю: Галичина-Донбас. Два полюси в боротьбі за українську незалежність</t>
  </si>
  <si>
    <t>978-617-7023-69-1</t>
  </si>
  <si>
    <t>Ванаселья Лі, Йованович Бранко (пер. Поритко Андрій)</t>
  </si>
  <si>
    <t>Володимир, князь київський</t>
  </si>
  <si>
    <t>ТзОВ "Видавництво "Ірбіс Комікси"</t>
  </si>
  <si>
    <t>978-617-7569-00-7</t>
  </si>
  <si>
    <t>60*90/8</t>
  </si>
  <si>
    <t>ДіКамілло Кейт (пер. Панченко Володимир)</t>
  </si>
  <si>
    <t>Пригоди мишеняти Десперо</t>
  </si>
  <si>
    <t>978-966-917-302-7</t>
  </si>
  <si>
    <t>Ковелл Крессида (пер. Саган Анатолій)</t>
  </si>
  <si>
    <t>Як приручити дракона</t>
  </si>
  <si>
    <t>978-966-917-117-7</t>
  </si>
  <si>
    <t>Всесвітня історія: т.2: Від розвитку Китаю до занепаду Риму. І про Індію також!</t>
  </si>
  <si>
    <t>978-966-917-225-9</t>
  </si>
  <si>
    <t>Мілош Чеслав (Переклад Наталії Сидяченко)</t>
  </si>
  <si>
    <t>Долина Ісси</t>
  </si>
  <si>
    <t>ТОВ"ВП"Юніверс"</t>
  </si>
  <si>
    <t>978-617-7249-22-0</t>
  </si>
  <si>
    <t>Андрій Тужиков</t>
  </si>
  <si>
    <t>КОРОТКА ІСТОРІЯ ТЕХНОЛОГІЙ, або Як зрозуміти свій ґаджет</t>
  </si>
  <si>
    <t>978-617-614-210-2</t>
  </si>
  <si>
    <t>напівтверда, інтегральна</t>
  </si>
  <si>
    <t>Єфіменко Г., Примаченко Я., Юркова О.</t>
  </si>
  <si>
    <t>УКРАЇНА РАДЯНСЬКА. Ілюзії та катастрофи "комуністичного раю"</t>
  </si>
  <si>
    <t>978-617-12-1685-3</t>
  </si>
  <si>
    <t>книжковий, крейдований</t>
  </si>
  <si>
    <t>52 гр/м2 вклейка 115 гр/м2</t>
  </si>
  <si>
    <t>1+1/ вклейка 4+4</t>
  </si>
  <si>
    <t>Коельйо П. (пер. Шовкун В.И.)</t>
  </si>
  <si>
    <t>Відьма з Портобелло</t>
  </si>
  <si>
    <t>978-617-12-4294-4</t>
  </si>
  <si>
    <t>І прибуде суддя</t>
  </si>
  <si>
    <t>978-617-12-4674-4</t>
  </si>
  <si>
    <t>Відьмак. Володарка Озера</t>
  </si>
  <si>
    <t>978-617-12-3114-6</t>
  </si>
  <si>
    <t>Борис Віан</t>
  </si>
  <si>
    <t>Осінь в Пекіні</t>
  </si>
  <si>
    <t>978-966-97482-5-6</t>
  </si>
  <si>
    <t>248 ст</t>
  </si>
  <si>
    <t>офсетний, Munken Lynx</t>
  </si>
  <si>
    <t>Клімов А.А.</t>
  </si>
  <si>
    <t>Славетні гетьмани України</t>
  </si>
  <si>
    <t>978-617-690-449-6</t>
  </si>
  <si>
    <t>80 ст</t>
  </si>
  <si>
    <t>70х100/8</t>
  </si>
  <si>
    <t>Керрол Льюїс (пер. Пилипенко О.Є.)</t>
  </si>
  <si>
    <t>Аліса в Задзеркаллі</t>
  </si>
  <si>
    <t>978-966-942-283-5</t>
  </si>
  <si>
    <t>144 ст</t>
  </si>
  <si>
    <t>Гюс Петер (пер. Орлова С.)</t>
  </si>
  <si>
    <t>Лінія часу. Візуальна історія світу</t>
  </si>
  <si>
    <t>978-617-690-935-4</t>
  </si>
  <si>
    <t>Щигельський Марцін (пер. Божена Антоняк)</t>
  </si>
  <si>
    <t>978-966-2647-53-2</t>
  </si>
  <si>
    <t>84х108/ 32</t>
  </si>
  <si>
    <t>Робінсон Кен, Ароніка Лу (пер. Лелів Ганна)</t>
  </si>
  <si>
    <t>Ви, Ваша дитина і школа</t>
  </si>
  <si>
    <t>978-966-8853-74-6</t>
  </si>
  <si>
    <t>Кублицький Віктор</t>
  </si>
  <si>
    <t>Юнацтву про мистецтво. Книга перша</t>
  </si>
  <si>
    <t>ДП "Державне спеціалізоване видавництво "Мистецтво"</t>
  </si>
  <si>
    <t>978-966-577-241-5</t>
  </si>
  <si>
    <t>Павленко Сергій</t>
  </si>
  <si>
    <t>Іван Мазепа. Прижиттєві портрети гетьмана та його наближених</t>
  </si>
  <si>
    <t>978-966-577-262-0</t>
  </si>
  <si>
    <t>Мельникова Діана</t>
  </si>
  <si>
    <t>Розбишацький детектив</t>
  </si>
  <si>
    <t>978-617-7262-48-9</t>
  </si>
  <si>
    <t>Дочинець М.</t>
  </si>
  <si>
    <t>Бранець чорного лісу</t>
  </si>
  <si>
    <t>978-617-7429-20-2</t>
  </si>
  <si>
    <t>292 ст.</t>
  </si>
  <si>
    <t>70*100/32</t>
  </si>
  <si>
    <t>Аврелій Марк (пер. Паранько Р)</t>
  </si>
  <si>
    <t>Наодинці з собою</t>
  </si>
  <si>
    <t>978-617-7429-03-5</t>
  </si>
  <si>
    <t>180 ст.</t>
  </si>
  <si>
    <t>978-966-441-478-1</t>
  </si>
  <si>
    <t>(Пер. Микитенко Євген)</t>
  </si>
  <si>
    <t>Тисяча і одна ніч</t>
  </si>
  <si>
    <t>978-966-01-6026-2</t>
  </si>
  <si>
    <t>198 ст.</t>
  </si>
  <si>
    <t>70х90/16</t>
  </si>
  <si>
    <t>офсетн., вставки - крейд.</t>
  </si>
  <si>
    <t>80 г/м2, вкл. - 150 г/м2</t>
  </si>
  <si>
    <t>Вербер Бернар</t>
  </si>
  <si>
    <t>Імперія ангелів (пер. Борисюк Зоя)</t>
  </si>
  <si>
    <t>978-966-97596-2-7</t>
  </si>
  <si>
    <t>Чуа Емі, Рубенфелд Джед (пер. Серебрякова Ірина)</t>
  </si>
  <si>
    <t>Три сили. Як виховують в успішних спільнотах.</t>
  </si>
  <si>
    <t>978-966-97633-8-9</t>
  </si>
  <si>
    <t>Диво</t>
  </si>
  <si>
    <t>978-966-8583-37-7</t>
  </si>
  <si>
    <t>664 ст.</t>
  </si>
  <si>
    <t>Я, Богдан</t>
  </si>
  <si>
    <t>978-966-8583-38-4</t>
  </si>
  <si>
    <t>Омар Хайям (поетична інтерпретація Г.В. Латника)</t>
  </si>
  <si>
    <t>Рубаят</t>
  </si>
  <si>
    <t>ТОВ ВТФ ПЕРУН</t>
  </si>
  <si>
    <t>966-569-051-5; 966-569-048-5</t>
  </si>
  <si>
    <t>Грабовський С., Лосєв І.</t>
  </si>
  <si>
    <t>Azat Qirim чи колонія Москви? Імперський геноцид і кримськотатарська революція</t>
  </si>
  <si>
    <t>ТОВ "Видавничий дім "Стилос"</t>
  </si>
  <si>
    <t>978-966-193-117-5</t>
  </si>
  <si>
    <t>М'яка</t>
  </si>
  <si>
    <t>Тараненко Ірина , Курова Юлія, Воробйова Марія, Лешак Марта</t>
  </si>
  <si>
    <t>Книга-Мандрівка. Україна</t>
  </si>
  <si>
    <t>978-617-756-301-2</t>
  </si>
  <si>
    <t>68 ст.</t>
  </si>
  <si>
    <t>70х108/8</t>
  </si>
  <si>
    <t>Бабуся оголошує війну</t>
  </si>
  <si>
    <t>978-966-421-195-3</t>
  </si>
  <si>
    <t>Михайло Драй-Хмара</t>
  </si>
  <si>
    <t>978-966-03-8308-1</t>
  </si>
  <si>
    <t>Варвари. Християни. Мусульмани.</t>
  </si>
  <si>
    <t>978-966-03-8230-5</t>
  </si>
  <si>
    <t>Скандал у Богемії</t>
  </si>
  <si>
    <t>978-966-03-8153-7</t>
  </si>
  <si>
    <t>Скрябін К.</t>
  </si>
  <si>
    <t>Я, "Побєда" і Берлін</t>
  </si>
  <si>
    <t>978-966-03-8129-2</t>
  </si>
  <si>
    <t>Карл Май</t>
  </si>
  <si>
    <t>Віннету I / У перекладі Наталки Сняданко</t>
  </si>
  <si>
    <t>978-617-664-087-5</t>
  </si>
  <si>
    <t>592 ст.</t>
  </si>
  <si>
    <t>Віннету II / У перекладі Наталки Сняданко</t>
  </si>
  <si>
    <t>978-617-664-118-6</t>
  </si>
  <si>
    <t>Сент-Екзюпері Антуан де (перекладач Чайковський В.)</t>
  </si>
  <si>
    <t>Земля людей, Нічний політ, Воєнний пілот</t>
  </si>
  <si>
    <t>978-617-7463-18-3</t>
  </si>
  <si>
    <t>Львівська гастроль Джиммі Хендрікса</t>
  </si>
  <si>
    <t>978-617-7463-43-5</t>
  </si>
  <si>
    <t>Остання любов президента</t>
  </si>
  <si>
    <t>ТОВ "Бібколектор"</t>
  </si>
  <si>
    <t>978-617-7013-77-7</t>
  </si>
  <si>
    <t>Курков А. (перекладачі: Бойко В., Герасимчук Л.)</t>
  </si>
  <si>
    <t>Приятель небіжчика. Не приведи мене в Кенгаракс</t>
  </si>
  <si>
    <t>978-617-7012-76-3</t>
  </si>
  <si>
    <t>Анатолій Дімаров</t>
  </si>
  <si>
    <t>Прожити і розповісти</t>
  </si>
  <si>
    <t>"Український пріоритет</t>
  </si>
  <si>
    <t>978-617-7398-90-4</t>
  </si>
  <si>
    <t>Літературно-художнє</t>
  </si>
  <si>
    <t>"Український пріоритет"</t>
  </si>
  <si>
    <t>подано</t>
  </si>
  <si>
    <t>Скреттінґ Ґюдрун</t>
  </si>
  <si>
    <t>978-617-679-532-2</t>
  </si>
  <si>
    <t>Сульберґ А.
  Аудгільд</t>
  </si>
  <si>
    <t>978-617-679-381-6</t>
  </si>
  <si>
    <t>Слейтер Кім</t>
  </si>
  <si>
    <t>978-617-679-495-0</t>
  </si>
  <si>
    <t>84*10*/32</t>
  </si>
  <si>
    <t>Альєнде Ісабель (пер. з ісп. Борщевський Сергій)</t>
  </si>
  <si>
    <t>Там, за зимою</t>
  </si>
  <si>
    <t>978-617-719-294-6</t>
  </si>
  <si>
    <t>978-966-688-028-7</t>
  </si>
  <si>
    <t>978-966-688-032-4</t>
  </si>
  <si>
    <t>Книга Коти-Вояки. Небезпечний шлях</t>
  </si>
  <si>
    <t>978-617-7385-09-6</t>
  </si>
  <si>
    <t>125х200 мм</t>
  </si>
  <si>
    <t>Мур Улісс (пер. Степанов В.)</t>
  </si>
  <si>
    <t>Двері у міжчасся</t>
  </si>
  <si>
    <t>978-617-7385-54-6</t>
  </si>
  <si>
    <t>138х200 мм</t>
  </si>
  <si>
    <t>Душка Алла</t>
  </si>
  <si>
    <t>Інклюзивне навчання. Дитина з розладами аутистичного спектра</t>
  </si>
  <si>
    <t>978-617-09-3803-9</t>
  </si>
  <si>
    <t>укладач К. де ла Бедуайєр. С. Паркер. Дж. Фарндон(А. Мішта)</t>
  </si>
  <si>
    <t>Тварини. Повна енциклопедія</t>
  </si>
  <si>
    <t>978-617-7409-95-2</t>
  </si>
  <si>
    <t>62х92/8</t>
  </si>
  <si>
    <t>Робертс Г.Д.(О.Донічева)</t>
  </si>
  <si>
    <t>Шантарам</t>
  </si>
  <si>
    <t>978-617-7409-51-8</t>
  </si>
  <si>
    <t>804 ст.</t>
  </si>
  <si>
    <t>Сміт Д.(Н. Мочалова)</t>
  </si>
  <si>
    <t>Думати, як Вінстон Черчиль</t>
  </si>
  <si>
    <t>978-617-7535-72-9</t>
  </si>
  <si>
    <t>Сміт Д.(Мішта А.)</t>
  </si>
  <si>
    <t>Думати, як Леонардо да Вінчі</t>
  </si>
  <si>
    <t>978-966-948-065-1</t>
  </si>
  <si>
    <t>Спокута</t>
  </si>
  <si>
    <t>978-966-948-051-4</t>
  </si>
  <si>
    <t>Каміла де ла Бедуайєр. Стів Паркер. Джон Фарндон (Р. Фещенко)</t>
  </si>
  <si>
    <t>Земля. Повна енциклопедія</t>
  </si>
  <si>
    <t>978-617-7409-96-9</t>
  </si>
  <si>
    <t>Веґара М., Альберо А.(М. Пухлій)</t>
  </si>
  <si>
    <t>Коко Шанель. Маленьким про великих</t>
  </si>
  <si>
    <t>978-617-7535-48-4</t>
  </si>
  <si>
    <t>Малик В.</t>
  </si>
  <si>
    <t>Посол Урус-Шайтана. Фірман султана (книги 1,2)</t>
  </si>
  <si>
    <t>978-617-7409-59-4</t>
  </si>
  <si>
    <t>Битва королів. Пісня льоду й полум'я. Книга друга</t>
  </si>
  <si>
    <t>978-617-538-325-4</t>
  </si>
  <si>
    <t>Булахова М.М.</t>
  </si>
  <si>
    <t>Прислів'я та приказки з поясненнями</t>
  </si>
  <si>
    <t>978-966-939-427-9</t>
  </si>
  <si>
    <t>Менсон Марк</t>
  </si>
  <si>
    <t>Витончене мистецтво забивати на все. Нестандартний підхід до проблем</t>
  </si>
  <si>
    <t>978-617-755-224-5</t>
  </si>
  <si>
    <t>Брайсон Тіна, Сіґел Деніел</t>
  </si>
  <si>
    <t>Досить істерик! Комплексний підхід до гармонійного виховання дитини</t>
  </si>
  <si>
    <t>978-617-738-867-7</t>
  </si>
  <si>
    <t>Руїни бога</t>
  </si>
  <si>
    <t>978-617-727-968-5</t>
  </si>
  <si>
    <t>Айзексон Волтер</t>
  </si>
  <si>
    <t>Інноватори. Як група хакерів, геніїв та ґіків здійснила цифрову революцію</t>
  </si>
  <si>
    <t>978-617-727-981-4</t>
  </si>
  <si>
    <t>Ґосіні Рене (пер. Борисюк Зоя, Борисюк Олена)</t>
  </si>
  <si>
    <t>Пригоди малого Ніколя</t>
  </si>
  <si>
    <t>978-966-917-195-5</t>
  </si>
  <si>
    <t>Саган Франсуаза (Омельченко Віктор)</t>
  </si>
  <si>
    <t>Сонячний промінь у холодній воді</t>
  </si>
  <si>
    <t>978-966-917-231-0</t>
  </si>
  <si>
    <t>56×84 1/16</t>
  </si>
  <si>
    <t>Топська Неллі</t>
  </si>
  <si>
    <t>Артемій Ведель</t>
  </si>
  <si>
    <t>ТОВ "КНИЖКОВА БАЗА "АЛЬФА"</t>
  </si>
  <si>
    <t>978-617-7549-06-(загальний) 978-617-7549-03-0</t>
  </si>
  <si>
    <t>60х84/8</t>
  </si>
  <si>
    <t>Максим Березовський</t>
  </si>
  <si>
    <t>978-617-7549-06-(загальний) 978-617-7549-07-8</t>
  </si>
  <si>
    <t>Дракуліч Славенка(Свято Роксоляна)</t>
  </si>
  <si>
    <t>Вони б і мухи не скривдили</t>
  </si>
  <si>
    <t>978-617-7286-30-0</t>
  </si>
  <si>
    <t>Книга надиху.Уроки свту, неба і людей.</t>
  </si>
  <si>
    <t>978-966-8269-38-0</t>
  </si>
  <si>
    <t>Дорога в небо - до людей. Історії чоловіків, які витримали.</t>
  </si>
  <si>
    <t>978-966-8269-29-5</t>
  </si>
  <si>
    <t>Наталя Нагорна</t>
  </si>
  <si>
    <t>ДІПА</t>
  </si>
  <si>
    <t>978-617-7606-04-7</t>
  </si>
  <si>
    <t>Ервін Мозер</t>
  </si>
  <si>
    <t>ЧУДОВІ ІСТОРІЇ НА ДОБРАНІЧ</t>
  </si>
  <si>
    <t>978-617-614-190-7</t>
  </si>
  <si>
    <t>Дмитро Павличко</t>
  </si>
  <si>
    <t>ТОВ "Видавництво Основи"</t>
  </si>
  <si>
    <t>978-966-500-810-1</t>
  </si>
  <si>
    <t>Азімов А. ( пер. Клочко Р.В. )</t>
  </si>
  <si>
    <t>Друга Фундація</t>
  </si>
  <si>
    <t>978-617-12-3925-8</t>
  </si>
  <si>
    <t>Бабкіна К.</t>
  </si>
  <si>
    <t>Заговорено на любов</t>
  </si>
  <si>
    <t>978-617-12-3191-7</t>
  </si>
  <si>
    <t>116*162</t>
  </si>
  <si>
    <t>90 гр/м2</t>
  </si>
  <si>
    <t>Бебешко Л.</t>
  </si>
  <si>
    <t>Українська вишиванка. Мальовничі узори, мотиви, схеми крою</t>
  </si>
  <si>
    <t>978-617-12-3967-8</t>
  </si>
  <si>
    <t>80 гр/м2</t>
  </si>
  <si>
    <t>Гокінг С.,Млодінов Л. ( пер. Климчук М. )</t>
  </si>
  <si>
    <t>Великий замисел</t>
  </si>
  <si>
    <t>978-617-12-4312-5</t>
  </si>
  <si>
    <t>Іставей Р. ( пер. Віннічук І.В. )</t>
  </si>
  <si>
    <t>Як запам'ятовувати (майже) все і завжди. Приголомшливі лайфхаки для прокачки вашої пам’яті</t>
  </si>
  <si>
    <t>978-617-12-4561-7</t>
  </si>
  <si>
    <t>Біла ніч</t>
  </si>
  <si>
    <t>978-617-12-3721-6</t>
  </si>
  <si>
    <t>Моем В. С. ( пер. Даскал Є.М. )</t>
  </si>
  <si>
    <t>Тягар пристрастей людських</t>
  </si>
  <si>
    <t>978-617-12-4783-3</t>
  </si>
  <si>
    <t>752 ст.</t>
  </si>
  <si>
    <t>Сапковський А. (Поритка А.)</t>
  </si>
  <si>
    <t>Вежа блазнів</t>
  </si>
  <si>
    <t>978-617-12-4755-0</t>
  </si>
  <si>
    <t>688 ст.</t>
  </si>
  <si>
    <t>978-966-10-5491-1</t>
  </si>
  <si>
    <t>978-966-10-5277-1</t>
  </si>
  <si>
    <t>100х140</t>
  </si>
  <si>
    <t>Синюк Серій</t>
  </si>
  <si>
    <t>978-966-10-5524-6</t>
  </si>
  <si>
    <t>296 ст.</t>
  </si>
  <si>
    <t>Кралюк Петро</t>
  </si>
  <si>
    <t>978-966-10-4714-2</t>
  </si>
  <si>
    <t>Кучерук О.</t>
  </si>
  <si>
    <t>Українська Центральна Рада 1917-1918 роки</t>
  </si>
  <si>
    <t>ТОВ "Балтія-Друк"</t>
  </si>
  <si>
    <t>978-617-516-024-4</t>
  </si>
  <si>
    <t>127 ст</t>
  </si>
  <si>
    <t>84х100 1/16</t>
  </si>
  <si>
    <t>Чимаманда Нґозі Адічі</t>
  </si>
  <si>
    <t>Люба Іджеавеле або Феміністичний маніфест у п'ятнадятьох пропозиціях</t>
  </si>
  <si>
    <t>978-966-97574-8-7</t>
  </si>
  <si>
    <t>74 ст</t>
  </si>
  <si>
    <t>Петр Сіс</t>
  </si>
  <si>
    <t>Стіна. Як я виростав за залізною завісою</t>
  </si>
  <si>
    <t>978-966-97811-0-9</t>
  </si>
  <si>
    <t>58 ст</t>
  </si>
  <si>
    <t>Грілл Вільям (пер. Колесник С.)</t>
  </si>
  <si>
    <t>Антарктична експедиція Шеклтона.Надзвичайна крижана пригода</t>
  </si>
  <si>
    <t>978-617-690-626-1</t>
  </si>
  <si>
    <t>64х100/8</t>
  </si>
  <si>
    <t>Школа майбутнього</t>
  </si>
  <si>
    <t>978-966-8853-58-6</t>
  </si>
  <si>
    <t>258 ст.</t>
  </si>
  <si>
    <t>Робінсон Кен (пер. Лелів Ганна)</t>
  </si>
  <si>
    <t>Освіта проти таланту</t>
  </si>
  <si>
    <t>978-966-8853-66-1</t>
  </si>
  <si>
    <t>Історія одного перекладу, або Моя перша книжка</t>
  </si>
  <si>
    <t>978-966-8853-68-5</t>
  </si>
  <si>
    <t>Юнацтву про мистецтво. Книга друга</t>
  </si>
  <si>
    <t>978-966-577-243-9</t>
  </si>
  <si>
    <t>Малаков Дмитро, Прибєга Андрій</t>
  </si>
  <si>
    <t>Київ столітньої давнини</t>
  </si>
  <si>
    <t>978-966-577-251-4</t>
  </si>
  <si>
    <t>70*84/16</t>
  </si>
  <si>
    <t>Богдан Ославський</t>
  </si>
  <si>
    <t>10 успішних українських брендів</t>
  </si>
  <si>
    <t>ТОВ "Дискурсус"</t>
  </si>
  <si>
    <t>978-617-7411-00-9</t>
  </si>
  <si>
    <t>Демська Леся</t>
  </si>
  <si>
    <t>Літо психіатра</t>
  </si>
  <si>
    <t>ФОП Рибалка О. В.</t>
  </si>
  <si>
    <t>978-966-97689-2-6</t>
  </si>
  <si>
    <t>Процюк Степан</t>
  </si>
  <si>
    <t>Травам не можна помирати</t>
  </si>
  <si>
    <t>978-966-97689-0-2</t>
  </si>
  <si>
    <t>Гесіод (пер. Содомора А.)</t>
  </si>
  <si>
    <t>Походження богів. Роботи і дні. Щит Геракла.</t>
  </si>
  <si>
    <t>978-617-7429-07-3</t>
  </si>
  <si>
    <t>978-966-441-474-3</t>
  </si>
  <si>
    <t>978-966-441-473-6</t>
  </si>
  <si>
    <t>300 ст.</t>
  </si>
  <si>
    <t>Яценко Петро</t>
  </si>
  <si>
    <t>978-966-441-491-0</t>
  </si>
  <si>
    <t>148 ст.</t>
  </si>
  <si>
    <t>Мицик Ю.</t>
  </si>
  <si>
    <t>Тиміш та Юрій Хмельницькі</t>
  </si>
  <si>
    <t>978-966-7083-88-5</t>
  </si>
  <si>
    <t>Андрухович Юрій, Бойченко Олександр, Друль Орест</t>
  </si>
  <si>
    <t>ВОРОХТАРІУМ: Літературний тріалог з діалогом і монологами</t>
  </si>
  <si>
    <t>978-966-97790-2-1</t>
  </si>
  <si>
    <t>Гончар Олесь</t>
  </si>
  <si>
    <t>Тронка. Собор</t>
  </si>
  <si>
    <t>978-966-8583-68-1</t>
  </si>
  <si>
    <t>Лі Енді</t>
  </si>
  <si>
    <t>Не смій читати цю книжку</t>
  </si>
  <si>
    <t>ТОВ "ВД "МАМІНО"</t>
  </si>
  <si>
    <t>978-966-97653-3-8</t>
  </si>
  <si>
    <t>230*270</t>
  </si>
  <si>
    <t>Іванцова Міла</t>
  </si>
  <si>
    <t>Скринька з оповідками</t>
  </si>
  <si>
    <t>ТОВ "Брайт Стар Паблішинг"</t>
  </si>
  <si>
    <t>978-617-7418-52-7</t>
  </si>
  <si>
    <t>145х213</t>
  </si>
  <si>
    <t>Морріс Гізер (пер. Захарченко Ольга)</t>
  </si>
  <si>
    <t>Татуювальник Аушвіца</t>
  </si>
  <si>
    <t>978-617-756-350-0</t>
  </si>
  <si>
    <t>Бекол Джессіка ( пер. Віннічук Ілона )</t>
  </si>
  <si>
    <t>Право на помилку: 25 успішних жінок розповідають про те, чого їх навчили власні помилки</t>
  </si>
  <si>
    <t>978-966-976-398-3</t>
  </si>
  <si>
    <t>Булгаков Михайло (пер. Андрющенко Світлана)</t>
  </si>
  <si>
    <t>Собаче серце</t>
  </si>
  <si>
    <t>978-617-7347-49-0</t>
  </si>
  <si>
    <t>Іваничук Р. (упорядники: Габор В., Бічуя Н.)</t>
  </si>
  <si>
    <t>Осінні узори: новели та оповідання</t>
  </si>
  <si>
    <t>ТОВ "В-КП Орбіта"</t>
  </si>
  <si>
    <t>978-966-96018-8-9</t>
  </si>
  <si>
    <t>Володар макуци, або пригоди вужа Ониська</t>
  </si>
  <si>
    <t>978-966-421-214-1</t>
  </si>
  <si>
    <t>Сестри крові</t>
  </si>
  <si>
    <t>978-966-03-8279-4</t>
  </si>
  <si>
    <t>Етюд у багряних тонах</t>
  </si>
  <si>
    <t>978-966-03-8108-7</t>
  </si>
  <si>
    <t>Спілка рудих</t>
  </si>
  <si>
    <t>978-966-03-8201-5</t>
  </si>
  <si>
    <t>Павич Милорад (перекладач Рось О.)</t>
  </si>
  <si>
    <t>Хозарський словник Жіночий примірник</t>
  </si>
  <si>
    <t>978-966-03-8047-9</t>
  </si>
  <si>
    <t>Хозарський словник Чоловічий примірник</t>
  </si>
  <si>
    <t>978-966-03-8022-6</t>
  </si>
  <si>
    <t>Памук О. (перекладач Третякова Н.)</t>
  </si>
  <si>
    <t>Химерність моїх думок</t>
  </si>
  <si>
    <t>978-966-03-7623-6</t>
  </si>
  <si>
    <t>Я, Паштет і Армія</t>
  </si>
  <si>
    <t>978-966-03-8130-8</t>
  </si>
  <si>
    <t>Фіцич Н.С.</t>
  </si>
  <si>
    <t>Культ предків. Нетуристичні звичаї України</t>
  </si>
  <si>
    <t>978-966-03-7958-9</t>
  </si>
  <si>
    <t>Віннету III / У перекладі Наталки Сняданко</t>
  </si>
  <si>
    <t>978-617-664-119-3</t>
  </si>
  <si>
    <t>Берен і Лутієн / У перекладі Олени О’Лір</t>
  </si>
  <si>
    <t>978-617-664-148-3</t>
  </si>
  <si>
    <t>Глотов С.В., Горова А.Ю. (псевдонім Глотова А.), Руденко Ю.А., Путята Д.Й., Грабовська І.С. (псевдонім Воронова А.)</t>
  </si>
  <si>
    <t>У вогняному кільці. Оборона Луганського аеропорту</t>
  </si>
  <si>
    <t>978-617-7463-49-7</t>
  </si>
  <si>
    <t>Кралюк П.</t>
  </si>
  <si>
    <t>Справжній Мазепа</t>
  </si>
  <si>
    <t>978-617-7463-41-1</t>
  </si>
  <si>
    <t>Цвейг С. (перекладач Таращук П.)</t>
  </si>
  <si>
    <t>Марія Антуанетта</t>
  </si>
  <si>
    <t>978-617-7012-61-9</t>
  </si>
  <si>
    <t>Лущевська Оксана</t>
  </si>
  <si>
    <t>978-617-679-419-6</t>
  </si>
  <si>
    <t>Ґрьонтведт Ніна Елізабет</t>
  </si>
  <si>
    <t>978-617-679-275-8</t>
  </si>
  <si>
    <t>978-617-679-548-3</t>
  </si>
  <si>
    <t>Макущенко Марина</t>
  </si>
  <si>
    <t>978-617-679-536-0</t>
  </si>
  <si>
    <t>Гаврилів Тимофій</t>
  </si>
  <si>
    <t>978-617-719-289-2</t>
  </si>
  <si>
    <t>Камиш Маркіян</t>
  </si>
  <si>
    <t>978-966-8659-97-3</t>
  </si>
  <si>
    <t>Смаджа Ерік</t>
  </si>
  <si>
    <t>Сміх. Біологія, психіка, культура</t>
  </si>
  <si>
    <t>978-966-521-703-9</t>
  </si>
  <si>
    <t>Золоторогий олень</t>
  </si>
  <si>
    <t>978-617-585-133-3</t>
  </si>
  <si>
    <t>225х260 мм</t>
  </si>
  <si>
    <t>Книга Коти-Вояки. Темні часи</t>
  </si>
  <si>
    <t>978-617-7385-22-5</t>
  </si>
  <si>
    <t>Книга Коти-Вояки. Північ</t>
  </si>
  <si>
    <t>978-617-7385-71-3</t>
  </si>
  <si>
    <t>Коти вояки. Сходить місяць</t>
  </si>
  <si>
    <t>978-617-7385-83-6</t>
  </si>
  <si>
    <t>Кононенко Олексій</t>
  </si>
  <si>
    <t>Сонце і Місяць. Казки та легенди про давніх слов'ян</t>
  </si>
  <si>
    <t>ФОП Зеленський</t>
  </si>
  <si>
    <t>978-966-97520-3-1</t>
  </si>
  <si>
    <t>Хедл Бека, Бьорчет Джен, Воґлер Сара, Скот Кейт , Майлз Ліз , Бейкер Кетерін, Олкрафт Роб ( пер. Назарова Ольга)</t>
  </si>
  <si>
    <t>Перше читання Non Fiction : Космос, повітря, вода і не тільки... Рівень 2 (у)</t>
  </si>
  <si>
    <t>978-617-09-4031-5</t>
  </si>
  <si>
    <t>84x100/16</t>
  </si>
  <si>
    <t>Маккалоу Д.(Н. Лавська)</t>
  </si>
  <si>
    <t>Брати Райти</t>
  </si>
  <si>
    <t>978-617-7409-74-7</t>
  </si>
  <si>
    <t>Обережно, тригери</t>
  </si>
  <si>
    <t>978-617-7489-25-1</t>
  </si>
  <si>
    <t>Ґейман Н.(С. Філатова)</t>
  </si>
  <si>
    <t>Книга кладовища</t>
  </si>
  <si>
    <t>978-617-7489-24-4</t>
  </si>
  <si>
    <t>Доббс М.(Б. Превір)</t>
  </si>
  <si>
    <t>Картковий будинок. Книга 1</t>
  </si>
  <si>
    <t>978-617-7409-47-1</t>
  </si>
  <si>
    <t>Мак'юен І.(М. Семашина)</t>
  </si>
  <si>
    <t>Горіхова шкаралупа</t>
  </si>
  <si>
    <t>978-617-7535-95-8</t>
  </si>
  <si>
    <t>Екерстрьом Л.(Н.Лавська)</t>
  </si>
  <si>
    <t>Лаґом. Шведські секрети щасливого життя</t>
  </si>
  <si>
    <t>978-617-7498-78-9</t>
  </si>
  <si>
    <t>Вокер Т.(Н. Лавська)</t>
  </si>
  <si>
    <t>Як навчають у Фінляндії. Найкраща шкільна освіта</t>
  </si>
  <si>
    <t>978-617-7535-13-2</t>
  </si>
  <si>
    <t>м`яка</t>
  </si>
  <si>
    <t>Голвей Т.(О. Гамурарь)</t>
  </si>
  <si>
    <t>Слова, що лунають крізь час. Найважливіші промови в історії людства, які змінили наш світ</t>
  </si>
  <si>
    <t>978-617-7535-55-2</t>
  </si>
  <si>
    <t>Грегер М., Стоун Дж.(В. Горбатько)</t>
  </si>
  <si>
    <t>Як не померти передчасно. Їжа, яка відвертає та лікує хвороби</t>
  </si>
  <si>
    <t>978-617-7535-56-9</t>
  </si>
  <si>
    <t>Біла Надя,Боярчук Тетяна, Новацька-Тітаренко Тетяна, Гридін Сергій, Остап’юк Оксана, Мацко Ірина, Морозенко Марія, Загоровська Любов</t>
  </si>
  <si>
    <t>Така Любов (Збірка оповідань)</t>
  </si>
  <si>
    <t>ТОВ «Видавничий центр “Академія”»</t>
  </si>
  <si>
    <t>978-966-580-521-2</t>
  </si>
  <si>
    <t>Баум Л. Френк (пер. Негребецький Олекса, худож. Лавро Костянтин)</t>
  </si>
  <si>
    <t>Американські казки</t>
  </si>
  <si>
    <t>978-617-07-0419-1</t>
  </si>
  <si>
    <t>159 ст.</t>
  </si>
  <si>
    <t>Кличко Володимир</t>
  </si>
  <si>
    <t>Управління викликами. Як застосувати спортивну стратегію у житті та бізнесі</t>
  </si>
  <si>
    <t>978-617-755-240-5</t>
  </si>
  <si>
    <t>Слотер Анна-Марі</t>
  </si>
  <si>
    <t>Між двох вогнів. Чому ми досі обираємо між роботою та сімʼєю</t>
  </si>
  <si>
    <t>978-617-751-393-2</t>
  </si>
  <si>
    <t>Келлі Кевін</t>
  </si>
  <si>
    <t>Невідворотне. 12 технологій, що формують наше майбутнє</t>
  </si>
  <si>
    <t>978-617-751-399-4</t>
  </si>
  <si>
    <t>364 ст.</t>
  </si>
  <si>
    <t>Кейн Сьюзен</t>
  </si>
  <si>
    <t>Сила інтровертів. Тихі люди у світі, що не може мовчати</t>
  </si>
  <si>
    <t>978-617-727-984-5</t>
  </si>
  <si>
    <t>Оклі Барбара</t>
  </si>
  <si>
    <t>Навчитися вчитися. Як запустити свій мозок на повну</t>
  </si>
  <si>
    <t>978-617-7552-87-0</t>
  </si>
  <si>
    <t>Площі та вежі. Соціальні зв'язки від масонів до фейсбуку</t>
  </si>
  <si>
    <t>978-617-7552-77-1</t>
  </si>
  <si>
    <t>Григорій Козлов</t>
  </si>
  <si>
    <t>978-617-7518-47-0</t>
  </si>
  <si>
    <t>Ренчка Інна</t>
  </si>
  <si>
    <t>Лексикон тоталітаризму</t>
  </si>
  <si>
    <t>978-617-7023-75-2</t>
  </si>
  <si>
    <t>Качуровський Ігор (упорядник Бросаліна Олена)</t>
  </si>
  <si>
    <t>Спомини і постаті</t>
  </si>
  <si>
    <t>978-617-7023-64-6</t>
  </si>
  <si>
    <t>Ваврух Марія, Гавалюк Роксоляна</t>
  </si>
  <si>
    <t>Нариси з історії української культури: архітектура, образотворче мистецтво, музика, театр, кіно</t>
  </si>
  <si>
    <t>Державне підприємство “Всеукраїнське спеціалізоване видавництво “Світ” (Видавництво “Світ”)</t>
  </si>
  <si>
    <t>978-966-914-093-7</t>
  </si>
  <si>
    <t>Бернет Френсіс (пер. Мокровольський Олександр)</t>
  </si>
  <si>
    <t>Таємний сад</t>
  </si>
  <si>
    <t>978-966-917-062-0</t>
  </si>
  <si>
    <t>Юр'є Женев'єва (пер. Герман Володимир)</t>
  </si>
  <si>
    <t>Велика книга кролячих історій</t>
  </si>
  <si>
    <t>978-966-917-048-4</t>
  </si>
  <si>
    <t>Саган Франсуаза (пер. Кравець Ярема, Омельченко Віктор)</t>
  </si>
  <si>
    <t>Bonjour, печале!</t>
  </si>
  <si>
    <t>978-966-917-232-7</t>
  </si>
  <si>
    <t>Білий Дмитро</t>
  </si>
  <si>
    <t>Дивовижні пригоди скіфа Атея. Таємниця Кургану Анахарсія</t>
  </si>
  <si>
    <t>978-966-97580-8-8</t>
  </si>
  <si>
    <t>Воттс Пітер (Анатолій Пітик, Катерина Грицайчук)</t>
  </si>
  <si>
    <t>Сліпобачення</t>
  </si>
  <si>
    <t>978-966-2355-99-4</t>
  </si>
  <si>
    <t>978-966-97478-4-6</t>
  </si>
  <si>
    <t>226х267</t>
  </si>
  <si>
    <t>Шрут Павел (пер. Стукало Олександр)</t>
  </si>
  <si>
    <t>Шкарпеткожери</t>
  </si>
  <si>
    <t>978-966-429-457-4</t>
  </si>
  <si>
    <t>Я розповім вам казку… Філософія для дітей</t>
  </si>
  <si>
    <t>978-966-429-395-9</t>
  </si>
  <si>
    <t>Ярослав Шимов, Андрій Шарий</t>
  </si>
  <si>
    <t>978-617-7606-07-8</t>
  </si>
  <si>
    <t>Ярослав Поліщук</t>
  </si>
  <si>
    <t>ГІБРИДНА ТОПОГРАФІЯ</t>
  </si>
  <si>
    <t>978-617-614-208-9</t>
  </si>
  <si>
    <t>Вікінг М. ( пер. Бабкіна К. Б. )</t>
  </si>
  <si>
    <t>Маленька книга хюґе. Як жити добре по-данськи</t>
  </si>
  <si>
    <t>978-617-12-3135-1</t>
  </si>
  <si>
    <t>75х108/32</t>
  </si>
  <si>
    <t>Ґолден А. ( пер. Островська Д.С. )</t>
  </si>
  <si>
    <t>Мемуари гейші</t>
  </si>
  <si>
    <t>978-617-12-3416-1</t>
  </si>
  <si>
    <t>560 ст.</t>
  </si>
  <si>
    <t>Кіз Д. ( пер. Івченко Т.В. )</t>
  </si>
  <si>
    <t>Війни Міллігана</t>
  </si>
  <si>
    <t>978-617-12-4526-6</t>
  </si>
  <si>
    <t>Тартт Д. ( пер. Стасюк Б.В. )</t>
  </si>
  <si>
    <t>Таємна історія</t>
  </si>
  <si>
    <t>978-617-12-4121-3</t>
  </si>
  <si>
    <t>Фіцджеральд Ф. ( пер. Король О.Б. )</t>
  </si>
  <si>
    <t>Я віддав би життя за тебе</t>
  </si>
  <si>
    <t>978-617-12-5082-6</t>
  </si>
  <si>
    <t>978-966-10-5437-9</t>
  </si>
  <si>
    <t>Чейз Джеймс Гедлі (Пер. Пітик Анатолій та Грицайчук Катерина )</t>
  </si>
  <si>
    <t>978-966-10-5320-4</t>
  </si>
  <si>
    <t>978-966-10-5507-9</t>
  </si>
  <si>
    <t>Чейз Джеймс Гедлі (Пер. Бондаренко Ірина)</t>
  </si>
  <si>
    <t>978-966-10-5109-5</t>
  </si>
  <si>
    <t>978-966-10-5155-2</t>
  </si>
  <si>
    <t>978-966-10-5095-1</t>
  </si>
  <si>
    <t>Браун Мартін (пер.Семенова Т.М.)</t>
  </si>
  <si>
    <t>Тварини про яких варто дізнатися.Унікальні.Дивовижні.Рідкісні.</t>
  </si>
  <si>
    <t>978-966-942-682-6</t>
  </si>
  <si>
    <t>56 ст</t>
  </si>
  <si>
    <t>Кожен може поцілувати Принцесу</t>
  </si>
  <si>
    <t>978-617-690-931-6</t>
  </si>
  <si>
    <t>Ворона Т.В.</t>
  </si>
  <si>
    <t>Стартап на мільйон.Як українці заробляють статки на технологіях</t>
  </si>
  <si>
    <t>978-617-690-998-9</t>
  </si>
  <si>
    <t>224 ст</t>
  </si>
  <si>
    <t>Мене звати Мар’ям</t>
  </si>
  <si>
    <t>978-617-690-946-0</t>
  </si>
  <si>
    <t>48 ст</t>
  </si>
  <si>
    <t>70x100 1/16</t>
  </si>
  <si>
    <t>Мердок Айріс (пер. Даскал Є.)</t>
  </si>
  <si>
    <t>Чорний принц</t>
  </si>
  <si>
    <t>978-966-942-285-9</t>
  </si>
  <si>
    <t>576 ст</t>
  </si>
  <si>
    <t>Чех Артем</t>
  </si>
  <si>
    <t>Точка нуль: збірка есеїв</t>
  </si>
  <si>
    <t>978-617-690-938-5</t>
  </si>
  <si>
    <t>Арєнєв Володимир</t>
  </si>
  <si>
    <t>Місто тисячі дверей</t>
  </si>
  <si>
    <t>978-617-690-656-8</t>
  </si>
  <si>
    <t>Пригоди Аліси в Дивокраї</t>
  </si>
  <si>
    <t>978-617-7203-38-3</t>
  </si>
  <si>
    <t>Ягелло Йоанна (пер. Ярослава Івченко)</t>
  </si>
  <si>
    <t>978-966-2647-43-3</t>
  </si>
  <si>
    <t>Касдепке Гжегож (пер. Ярослава Івченко)</t>
  </si>
  <si>
    <t>978-966-2647-36-5</t>
  </si>
  <si>
    <t>Винницька Ярина</t>
  </si>
  <si>
    <t>У країні сирних коників. Різдвяна казка</t>
  </si>
  <si>
    <t>978-966-97596-9-6</t>
  </si>
  <si>
    <t>108х90/12</t>
  </si>
  <si>
    <t>Мурахи (пер. Серебрякова Ірина, Гусенок Вікторія)</t>
  </si>
  <si>
    <t>978-617-7646-08-1</t>
  </si>
  <si>
    <t>273 ст.</t>
  </si>
  <si>
    <t>Бауман Зиґмунт, Донскіс Леонідас</t>
  </si>
  <si>
    <t>Плинне зло. Життя без альтернатив.</t>
  </si>
  <si>
    <t>978-966-378-545-5</t>
  </si>
  <si>
    <t>Європа. Захід. Спека</t>
  </si>
  <si>
    <t>978-966-8583-34-6</t>
  </si>
  <si>
    <t>Первоміст</t>
  </si>
  <si>
    <t>978-617-543-055-2</t>
  </si>
  <si>
    <t>Степовик Дмитро</t>
  </si>
  <si>
    <t>Візантія</t>
  </si>
  <si>
    <t>Фавіллі Елена , Кавалло Франческа (пер. Савчинська Тетяна )</t>
  </si>
  <si>
    <t>Казки на ніч для дівчат-бунтарок</t>
  </si>
  <si>
    <t>978-617-756-319-7</t>
  </si>
  <si>
    <t>Бабкіна Катерина, Лівін Марк. Ілюстрації - Тверітіна Юлія, Сарвіра Анна</t>
  </si>
  <si>
    <t>Сила дівчат: маленькі історії великих вчинків</t>
  </si>
  <si>
    <t>978-617-7563-27-2</t>
  </si>
  <si>
    <t>Гоголь Микола (пер. Кобелецька Оксана)</t>
  </si>
  <si>
    <t>Ніч напередодні Різдва</t>
  </si>
  <si>
    <t>978-617-7347-55-1</t>
  </si>
  <si>
    <t>Сетон-Томпсон Ернест (пер. Зозуля Артем)</t>
  </si>
  <si>
    <t>Оповідання про тварин</t>
  </si>
  <si>
    <t>978-617-7347-56-8</t>
  </si>
  <si>
    <t>Драйзер Т. (перекладач Юдін О.)</t>
  </si>
  <si>
    <t>Стоїк</t>
  </si>
  <si>
    <t>978-617-7466-10-8</t>
  </si>
  <si>
    <t>Іваничук Р. (упорядники: Габор В., Бічуя Н., Іваничук Н.)</t>
  </si>
  <si>
    <t>Хресна Проща</t>
  </si>
  <si>
    <t>978-966-96018-6-5</t>
  </si>
  <si>
    <t>Сент-Екзюпері Антуан де (перекладачі Таращук П., Бойко В.)</t>
  </si>
  <si>
    <t>Маленький принц. Листи та публіцистичні статті</t>
  </si>
  <si>
    <t>ЛА "Час Читати"</t>
  </si>
  <si>
    <t>978-617-7176-05-2</t>
  </si>
  <si>
    <t>Маляка принцеса Драконії</t>
  </si>
  <si>
    <t>978-966-421-200-4</t>
  </si>
  <si>
    <t>Тіні в дзеркалі. Те, чого ви не прочитаєте в історії літератури</t>
  </si>
  <si>
    <t>978-617-605-023-0</t>
  </si>
  <si>
    <t>1+1+ч/б вставка</t>
  </si>
  <si>
    <t>Його прощальний уклін</t>
  </si>
  <si>
    <t>978-966-03-8185-8</t>
  </si>
  <si>
    <t>Мимрук О.</t>
  </si>
  <si>
    <t>Олег Сенцов</t>
  </si>
  <si>
    <t>978-966-03-7968-8</t>
  </si>
  <si>
    <t>Павич Милорад (перекладач Чорпіта Н.Т.)</t>
  </si>
  <si>
    <t>Остання любов в Царгороді</t>
  </si>
  <si>
    <t>978-966-03-8021-9</t>
  </si>
  <si>
    <t>Еротичні історії</t>
  </si>
  <si>
    <t>978-966-03-8023-3</t>
  </si>
  <si>
    <t>Фройд З. (перекладач Тарнавський Є.)</t>
  </si>
  <si>
    <t>Психологія сексуальності</t>
  </si>
  <si>
    <t>978-966-03-7882-7</t>
  </si>
  <si>
    <t>Аптекар</t>
  </si>
  <si>
    <t>978-617-7463-11-4</t>
  </si>
  <si>
    <t>Офіцер із Стрийського парку</t>
  </si>
  <si>
    <t>978-617-7463-36-7</t>
  </si>
  <si>
    <t>Винничук Ю. (ілюстр. Борісова І.)</t>
  </si>
  <si>
    <t>Казки веселі і сумні</t>
  </si>
  <si>
    <t>978-617-7013-65-4</t>
  </si>
  <si>
    <t>84х100 1/12</t>
  </si>
  <si>
    <t>Півтори тисячі років разом. Спільна історія українців і тюркських народів</t>
  </si>
  <si>
    <t>978-617-7013-64-7</t>
  </si>
  <si>
    <t>Карачина Марі</t>
  </si>
  <si>
    <t>978-617-679-487-5</t>
  </si>
  <si>
    <t>Оксеник Сергій</t>
  </si>
  <si>
    <t>978-617-679-496-7</t>
  </si>
  <si>
    <t>Фоенкінос Давід</t>
  </si>
  <si>
    <t>978-617-679-589-6</t>
  </si>
  <si>
    <t>Мартен-Люган Аньєс</t>
  </si>
  <si>
    <t>978-617-679-355-7</t>
  </si>
  <si>
    <t>Волков Олексій</t>
  </si>
  <si>
    <t>978-966-688-025-6</t>
  </si>
  <si>
    <t>Меландрі Франческа (Пер. з італійської Мар’яна Прокопович)</t>
  </si>
  <si>
    <t>978-966-8659-99-7</t>
  </si>
  <si>
    <t>Шевченко Анна К. (Пер. з англ. Володимир Горбатько)</t>
  </si>
  <si>
    <t>978-966-8659-89-8</t>
  </si>
  <si>
    <t>Арчер І., Березюк М., Гой О., Драчковська О., Коназюк Г.,
 Лелик М., Раманська О., Охріменко Л.</t>
  </si>
  <si>
    <t>«Terra інклюзія 2018»</t>
  </si>
  <si>
    <t>ТОВ "Видавничий центр "12"</t>
  </si>
  <si>
    <t>978-617-7603-03-9</t>
  </si>
  <si>
    <t>84*100/32</t>
  </si>
  <si>
    <t>Мірамар Хуан</t>
  </si>
  <si>
    <t>Відлуння чужої війни. Стамбульські оповідання</t>
  </si>
  <si>
    <t>978-966-521-701-5</t>
  </si>
  <si>
    <t>Хорхе Семпрун. (У перекладі з франц. Ганни Малець)</t>
  </si>
  <si>
    <t>ТОВ "Університетське видавництво ПУЛЬСАРИ"</t>
  </si>
  <si>
    <t>978-617-615-079-4</t>
  </si>
  <si>
    <t>м (з клапан)</t>
  </si>
  <si>
    <t>Фредеріко Ґарсія Лорка. (У перекладі з іспан. Дмитра Дроздовського)</t>
  </si>
  <si>
    <t>978-617-615-070-1</t>
  </si>
  <si>
    <t>офсетний книжковий "пухкий"</t>
  </si>
  <si>
    <t>Даріо Фертіліо, Олена Пономарева.</t>
  </si>
  <si>
    <t>978-617-615-071-8</t>
  </si>
  <si>
    <t>Сидоренко Тетяна</t>
  </si>
  <si>
    <t>Ольга, дружина Пікассо</t>
  </si>
  <si>
    <t>978-617-585-148-7</t>
  </si>
  <si>
    <t>Ван Ґенехтен Ґвідо (пер. Маслова Тетяна)</t>
  </si>
  <si>
    <t>Неймовірна, але правдива історія про динозаврів (у)</t>
  </si>
  <si>
    <t>978-617-09-4082-7</t>
  </si>
  <si>
    <t>Читальня : Велет нам програє! Рівень 1 (у)</t>
  </si>
  <si>
    <t>978-617-09-3396-6</t>
  </si>
  <si>
    <t>64x90/16</t>
  </si>
  <si>
    <t>3+3</t>
  </si>
  <si>
    <t>Мамчич Олеся</t>
  </si>
  <si>
    <t>Читальня : Електромобіль Сашко. Рівень 2 (у)</t>
  </si>
  <si>
    <t>978-617-09-3402-4</t>
  </si>
  <si>
    <t>Олкрафт Роб, Бейкер Кетрін, МакФарлейн Карра, Павелл Джилліан, Хедл Бекка, Шиптон Пол ( пер. Назарова Ольга)</t>
  </si>
  <si>
    <t>Перше читання Non Fiction : Великі тварини і не тільки... Рівень 1 (у)</t>
  </si>
  <si>
    <t>978-617-09-4030-8</t>
  </si>
  <si>
    <t>Олкрафт Роб, МакДуґал Джилл, Хабберд Бен, Креббін Джун, Хіпі Тереза, Морґан Мікаела ( пер. Назарова Ольга)</t>
  </si>
  <si>
    <t>Перше читання Non Fiction : Домашні улюбленці і не тільки… Рівень 5 (у)</t>
  </si>
  <si>
    <t>978-617-09-4034-6</t>
  </si>
  <si>
    <t>Томас Ізабель, Менін Мік, Морґан Ґевіс, Олкрафт Роб, Френч Вівіан, Хіпі Тереза ( пер. Назарова Ольга)</t>
  </si>
  <si>
    <t>Перше читання Non Fiction : Робопарк і не тільки… Рівень 4 (у)</t>
  </si>
  <si>
    <t>978-617-09-4033-9</t>
  </si>
  <si>
    <t>Бьорчет Джен, Воґлер Сара, Вейтч Кетерін, Ребі Шарлот, Хаббард Бен, Морґан Ґевіс, Спілсбьорі Луїз ( пер. Назарова Ольга)</t>
  </si>
  <si>
    <t>Перше читання Non Fiction : Фантастичні рослини і не тільки… Рівень 3 (у)</t>
  </si>
  <si>
    <t>978-617-09-4032-2</t>
  </si>
  <si>
    <t>Ханачкова Павла ( пер. Делегач Валерія)</t>
  </si>
  <si>
    <t>Несподівана природа : Міфи й упередження про тварин (у)</t>
  </si>
  <si>
    <t>978-617-09-4291-3</t>
  </si>
  <si>
    <t>60x90/8</t>
  </si>
  <si>
    <t>Єшкілєв Володимир</t>
  </si>
  <si>
    <t>Ситуація нуль</t>
  </si>
  <si>
    <t>978-617-09-3527-4</t>
  </si>
  <si>
    <t>Ірвінг Джон (пер.Тільна О.)</t>
  </si>
  <si>
    <t>Доки я тебе не знайду. У 2 томах</t>
  </si>
  <si>
    <t>978-617-09-4213-5</t>
  </si>
  <si>
    <t>Лендон Марґарет (пер. Яновська Г.)</t>
  </si>
  <si>
    <t>Анна і король Сіаму</t>
  </si>
  <si>
    <t>978-617-09-3915-9</t>
  </si>
  <si>
    <t>Моррісон Тоні (пер. Орлова С.)</t>
  </si>
  <si>
    <t>Кохана</t>
  </si>
  <si>
    <t>978-617-09-3220-4</t>
  </si>
  <si>
    <t>Леруа Жіль (пер. Кононович Л.)</t>
  </si>
  <si>
    <t>Пісня Алабами</t>
  </si>
  <si>
    <t>978-617-09-3385-0</t>
  </si>
  <si>
    <t>Бенджамін А.(М. Гоцацюк)</t>
  </si>
  <si>
    <t>Магія математики. Як знайти x і навіщо це потрібно</t>
  </si>
  <si>
    <t>978-617-7498-94-9</t>
  </si>
  <si>
    <t>Сміт Д.(Г. Литвиненко)</t>
  </si>
  <si>
    <t>Думати, як Альберт Ейштейн</t>
  </si>
  <si>
    <t>978-617-7535-17-0</t>
  </si>
  <si>
    <t>Сміт Д.(О. Чупа)</t>
  </si>
  <si>
    <t>Думати, як Стів Джобс</t>
  </si>
  <si>
    <t>978-966-948-066-8</t>
  </si>
  <si>
    <t>Тайсон Н. Д.(Д. Пілаш, М. Сидоренко)</t>
  </si>
  <si>
    <t>Астрофізика для тих, хто цінує час</t>
  </si>
  <si>
    <t>978-966-948-008-8</t>
  </si>
  <si>
    <t>укладач: Саймон Себаг-Монтефіоре(В. Горбатько)</t>
  </si>
  <si>
    <t>Промови, що змінили світ</t>
  </si>
  <si>
    <t>978-617-7498-80-2</t>
  </si>
  <si>
    <t>Адлер М.(І. Дубей, В. Заєць)</t>
  </si>
  <si>
    <t>Як прочитати книгу. Класичний посібник з розумного читання</t>
  </si>
  <si>
    <t>978-966-948-040-8</t>
  </si>
  <si>
    <t>456 ст.</t>
  </si>
  <si>
    <t>Чорний вершник. Шовковий шнурок (книги 3,4)</t>
  </si>
  <si>
    <t>978-617-7409-60-0</t>
  </si>
  <si>
    <t>Стейнбек Дж.(Т. Некряч)</t>
  </si>
  <si>
    <t>На схід від Едему</t>
  </si>
  <si>
    <t>978-617-7535-25-5</t>
  </si>
  <si>
    <t>Ільїна Світлана</t>
  </si>
  <si>
    <t>Здоров'я на Вашому столі</t>
  </si>
  <si>
    <t>ТОВ "Всеукраїнське спеціалізоване видавництво "Медицина"</t>
  </si>
  <si>
    <t>978-617-505-642-4</t>
  </si>
  <si>
    <t>84×108/16</t>
  </si>
  <si>
    <t>Гридін Сергій</t>
  </si>
  <si>
    <t>Відчайдушні</t>
  </si>
  <si>
    <t>978-966-580-509-0</t>
  </si>
  <si>
    <t>Мацко Ірина</t>
  </si>
  <si>
    <t>Кава по-дорослому</t>
  </si>
  <si>
    <t>978-966-580-544-1</t>
  </si>
  <si>
    <t>Теремко Василь</t>
  </si>
  <si>
    <t>16 весна</t>
  </si>
  <si>
    <t>978-966-580-533-5</t>
  </si>
  <si>
    <t>Макарик Віталіна, Гайдамака Микита, Ситнік Віоліна, Ралко Ірина, Новацька-Тітаренко Тетяна, Світова Слава</t>
  </si>
  <si>
    <t>Перше побачення (Збірка оповідань)</t>
  </si>
  <si>
    <t>978-966-580-549-6</t>
  </si>
  <si>
    <t>Ірвінг Вашингтон (пер. Тарнавський Євген)</t>
  </si>
  <si>
    <t>Легенда про Сонну Балку та інші історії</t>
  </si>
  <si>
    <t>978-617-07-0558-7</t>
  </si>
  <si>
    <t>191 ст.</t>
  </si>
  <si>
    <t>Конопницька Марія (пер. Андрієвська Лариса)</t>
  </si>
  <si>
    <t>Про краснолюдків і сирітку Марисю</t>
  </si>
  <si>
    <t>978-617-07-0454-2</t>
  </si>
  <si>
    <t>Зубков М.</t>
  </si>
  <si>
    <t>ТОВ "Видавництво" Арій"</t>
  </si>
  <si>
    <t>978-966-498-622-6</t>
  </si>
  <si>
    <t>Ґільбо Кріс</t>
  </si>
  <si>
    <t>Стартап на $100. Як перетворити хобі на бізнес</t>
  </si>
  <si>
    <t>978-617-751-360-4</t>
  </si>
  <si>
    <t>Елрод Гел</t>
  </si>
  <si>
    <t>Чудовий ранок. Як не проспати життя</t>
  </si>
  <si>
    <t>978-617-751-322-2</t>
  </si>
  <si>
    <t>Сакс Олівер</t>
  </si>
  <si>
    <t>Чоловік, який сплутав дружину з капелюхом, та інші історії з лікарської практики</t>
  </si>
  <si>
    <t>978-617-727-948-7</t>
  </si>
  <si>
    <t>Андерсон Кріс</t>
  </si>
  <si>
    <t>Успішні виступи на TED. Рецепти найкращих спікерів</t>
  </si>
  <si>
    <t>978-617-727-980-7</t>
  </si>
  <si>
    <t>Кольберт Елізабет</t>
  </si>
  <si>
    <t>Шосте Вимирання: неприродна Історія" Елізабет Кольберт</t>
  </si>
  <si>
    <t>978-617-727-939-5</t>
  </si>
  <si>
    <t>Шарма Ручір</t>
  </si>
  <si>
    <t>Злет і занепад країн. Хто виграє та програє на світовій арені</t>
  </si>
  <si>
    <t>978-617-7552-63-4</t>
  </si>
  <si>
    <t>978-617-7518-67-8</t>
  </si>
  <si>
    <t>книжкова</t>
  </si>
  <si>
    <t>Морис Ян (пер. Кочерга Ольга)</t>
  </si>
  <si>
    <t>Чому Захід панує – натепер</t>
  </si>
  <si>
    <t>978-617-7023-09-7</t>
  </si>
  <si>
    <t>784 ст.</t>
  </si>
  <si>
    <t>Безансон Ален (пер. Марусик Тарас)</t>
  </si>
  <si>
    <t>Свята Русь</t>
  </si>
  <si>
    <t>978-617-7023-58-5</t>
  </si>
  <si>
    <t>Чумарна Марія</t>
  </si>
  <si>
    <t>Цей казковий світ. Таємниці рідного краю</t>
  </si>
  <si>
    <t>978-966-914-095-1</t>
  </si>
  <si>
    <t>156 ст.</t>
  </si>
  <si>
    <t>Коршунова Анна</t>
  </si>
  <si>
    <t>Комп і компанія</t>
  </si>
  <si>
    <t>ТОВ "Час майстрів"</t>
  </si>
  <si>
    <t>978-966-915-230-5</t>
  </si>
  <si>
    <t>Яріш Ярослав</t>
  </si>
  <si>
    <t>Самійло</t>
  </si>
  <si>
    <t>978-966-915-181-0</t>
  </si>
  <si>
    <t>84*100/16</t>
  </si>
  <si>
    <t>Як стати піратом</t>
  </si>
  <si>
    <t>978-966-917-172-6</t>
  </si>
  <si>
    <t>Як розмовляти по-драконському</t>
  </si>
  <si>
    <t>978-966-917-204-4</t>
  </si>
  <si>
    <t>Дивовижні пригоди скіфа Атея. Крила Срібного Яструба</t>
  </si>
  <si>
    <t>978-966-97580-9-5</t>
  </si>
  <si>
    <t>Сергій Васильківський</t>
  </si>
  <si>
    <t>978-617-7549-10-8</t>
  </si>
  <si>
    <t>Касдепке Ґжеґож (пер. Андрущенко Ігор)</t>
  </si>
  <si>
    <t>Я не хочу бути принцесою</t>
  </si>
  <si>
    <t>978-966-429-446-8</t>
  </si>
  <si>
    <t>70*100/8</t>
  </si>
  <si>
    <t>Щерба Наталія (пер. Косенко Наталія)</t>
  </si>
  <si>
    <t>Часовий ключ</t>
  </si>
  <si>
    <t>978-966-429-210-5</t>
  </si>
  <si>
    <t>Карл-Маркус Ґаусс</t>
  </si>
  <si>
    <t>ЄВРОПЕЙСЬКА АБЕТКА</t>
  </si>
  <si>
    <t>978-617-614-180-8</t>
  </si>
  <si>
    <t>Іванченко Юрій</t>
  </si>
  <si>
    <t>Згадай мене, брате! Тарас Шевченко в контексті свого часу</t>
  </si>
  <si>
    <t>978-966-922-131-5</t>
  </si>
  <si>
    <t>504 ст.</t>
  </si>
  <si>
    <t>Браун Д. ( пер. Яновська Г. В. )</t>
  </si>
  <si>
    <t>Джерело</t>
  </si>
  <si>
    <t>978-617-12-4752-9</t>
  </si>
  <si>
    <t>Браун Д. ( пер. Мягка Є. А. )</t>
  </si>
  <si>
    <t>Код да Вінчі (підліткова версія)</t>
  </si>
  <si>
    <t>978-617-12-3397-3</t>
  </si>
  <si>
    <t>Етвуд М. ( пер. Оксенич О.В. )</t>
  </si>
  <si>
    <t>Сліпий убивця</t>
  </si>
  <si>
    <t>978-617-12-4555-6</t>
  </si>
  <si>
    <t>Мирний П.</t>
  </si>
  <si>
    <t>Повія</t>
  </si>
  <si>
    <t>978-617-12-2480-3</t>
  </si>
  <si>
    <t>165*210</t>
  </si>
  <si>
    <t>Ялом І. ( пер. Кучменко В.І. )</t>
  </si>
  <si>
    <t>Шопенгауер як ліки</t>
  </si>
  <si>
    <t>978-617-12-4315-6</t>
  </si>
  <si>
    <t>70x108/32</t>
  </si>
  <si>
    <t>під редакцією Король О.</t>
  </si>
  <si>
    <t>Великий атлас світу</t>
  </si>
  <si>
    <t>978-617-12-4784-0</t>
  </si>
  <si>
    <t>Шутко Олександра</t>
  </si>
  <si>
    <t>978-966-10-5379-2</t>
  </si>
  <si>
    <t>130х200</t>
  </si>
  <si>
    <t>978-966-10-5235-1</t>
  </si>
  <si>
    <t>Чейз Джеймс Гедлі (Пер. Домарецький Олег)</t>
  </si>
  <si>
    <t>978-966-10-5268-9</t>
  </si>
  <si>
    <t>978-966-10-5264-1</t>
  </si>
  <si>
    <t>Білінський Володимир</t>
  </si>
  <si>
    <t>978-966-10-4534-6</t>
  </si>
  <si>
    <t>978-966-10-4199-7</t>
  </si>
  <si>
    <t>978-966-10-4233-8</t>
  </si>
  <si>
    <t>Мітч Каллін</t>
  </si>
  <si>
    <t>Країна припливів</t>
  </si>
  <si>
    <t>978-966-97482-3-2</t>
  </si>
  <si>
    <t>176 ст</t>
  </si>
  <si>
    <t>офсктний MUNKEN Print Cream</t>
  </si>
  <si>
    <t>Генцмер Герберт,Гелленбранд Ульріх (пер.Максимейко Ю.В.)</t>
  </si>
  <si>
    <t>Таємниці цивілізації Непоясненні дива і загадкові явища</t>
  </si>
  <si>
    <t>978-617-7164-73-8</t>
  </si>
  <si>
    <t>Біла трішки чорна-пречорна книжка</t>
  </si>
  <si>
    <t>978-617-690-845-6</t>
  </si>
  <si>
    <t>Андерсен Г.Х. (пер.Уліщенко О.М.)</t>
  </si>
  <si>
    <t>Снігова королева</t>
  </si>
  <si>
    <t>978-966-942-469-3</t>
  </si>
  <si>
    <t>Вокер Нікі (пер. Базецька Г.І.)</t>
  </si>
  <si>
    <t>Чому виникають конфлікти? Причини.Етапи.Розв'язання.Наслідки</t>
  </si>
  <si>
    <t>978-966-942-591-1</t>
  </si>
  <si>
    <t>Капоте Трумен (пер.Даскал Є.М.)</t>
  </si>
  <si>
    <t>Інші голоси, інші кімнати</t>
  </si>
  <si>
    <t>978-617-690-887-6</t>
  </si>
  <si>
    <t>Кушнер Марк (пер. Серебрякова І.О.)</t>
  </si>
  <si>
    <t>Майбутнє архітектури.100 дивовижних будівель</t>
  </si>
  <si>
    <t>978-966-942-458-7</t>
  </si>
  <si>
    <t>160 ст</t>
  </si>
  <si>
    <t>Чапай Артем</t>
  </si>
  <si>
    <t>Авантюра ХL:збірка</t>
  </si>
  <si>
    <t>978-617-690-886-9</t>
  </si>
  <si>
    <t>Сузір'я Дів</t>
  </si>
  <si>
    <t>978-966-942-569-0</t>
  </si>
  <si>
    <t>288 ст</t>
  </si>
  <si>
    <t>Ліч Майкл, Лленд Меріел (пер. Соколова О.Л.)</t>
  </si>
  <si>
    <t>Дитяча енциклопедія тварин</t>
  </si>
  <si>
    <t>978-966-942-575-1</t>
  </si>
  <si>
    <t>Водотика Тетяна, Магда Євген</t>
  </si>
  <si>
    <t>Ігри відображень. Якою бачить Україну світ</t>
  </si>
  <si>
    <t>978-617-690-616-2</t>
  </si>
  <si>
    <t>пер. Головченко Я.О.</t>
  </si>
  <si>
    <t>Від тиранозавра до півня! Велика книга еволюції тварин</t>
  </si>
  <si>
    <t>978-966-942-752-6</t>
  </si>
  <si>
    <t>Монтгомері Люсі-Мод (пер. Анна Вовченко)</t>
  </si>
  <si>
    <t>978-966-2647-51-8</t>
  </si>
  <si>
    <t>Стренковська-Заремба Малгожата (пер. Ярослава Івченко)</t>
  </si>
  <si>
    <t>978-966-2647-50-1</t>
  </si>
  <si>
    <t>Касьянович Дорота (пер. Божена Антоняк)</t>
  </si>
  <si>
    <t>978-966-2647-48-8</t>
  </si>
  <si>
    <t>Дилан Боб</t>
  </si>
  <si>
    <t>Назавжди будь молодим</t>
  </si>
  <si>
    <t>ТОВ "Читаріум"</t>
  </si>
  <si>
    <t>978-617-7329-35-9</t>
  </si>
  <si>
    <t>60*80/6</t>
  </si>
  <si>
    <t>Олег Криштопа, Христина Бурдим</t>
  </si>
  <si>
    <t>10 компаній. Нова якість бізнесу в Україні</t>
  </si>
  <si>
    <t>978-617-7411-26-9</t>
  </si>
  <si>
    <t>Христина Лукащук</t>
  </si>
  <si>
    <t>Михайло Сорока</t>
  </si>
  <si>
    <t>978-617-7411-38-2</t>
  </si>
  <si>
    <t>70x100/12</t>
  </si>
  <si>
    <t>Ганна Чубач</t>
  </si>
  <si>
    <t>Біла казка</t>
  </si>
  <si>
    <t>978-617-7674-14-5</t>
  </si>
  <si>
    <t>200*250</t>
  </si>
  <si>
    <t>крейдованний</t>
  </si>
  <si>
    <t>130гр/м3</t>
  </si>
  <si>
    <t>Ярош Вікторія</t>
  </si>
  <si>
    <t>Три горішки для Сашка</t>
  </si>
  <si>
    <t>978-617-7262-56-4</t>
  </si>
  <si>
    <t>Зряче перо</t>
  </si>
  <si>
    <t>978-617-7429-17-2</t>
  </si>
  <si>
    <t>290 ст.</t>
  </si>
  <si>
    <t>Габор Василь, Даниленко Володимир, Жовна Олександр</t>
  </si>
  <si>
    <t>978-966-441-434-7</t>
  </si>
  <si>
    <t>244 ст.</t>
  </si>
  <si>
    <t>Вітер Михайло</t>
  </si>
  <si>
    <t>978-966-441-485-488-0</t>
  </si>
  <si>
    <t>1+1 - кольорові вставки</t>
  </si>
  <si>
    <t>Вулф Александра (пер. Бондар Андрій)</t>
  </si>
  <si>
    <t>Долина богів. Історії з Кремнієвої долини.</t>
  </si>
  <si>
    <t>978-617-7544-03-5</t>
  </si>
  <si>
    <t>Ферріс Скотт (пер. Антонюк Дмитро)</t>
  </si>
  <si>
    <t>Інґа.</t>
  </si>
  <si>
    <t>978-966-97633-2-7</t>
  </si>
  <si>
    <t>Віленський Юрій</t>
  </si>
  <si>
    <t>Віктор Некрасов. Портрет життя</t>
  </si>
  <si>
    <t>978-966-378-590-5</t>
  </si>
  <si>
    <t>Стражний Олександр</t>
  </si>
  <si>
    <t>Український менталітет: ілюзії – міфи – реальність.</t>
  </si>
  <si>
    <t>978-966-378-532-5</t>
  </si>
  <si>
    <t>Соловей Елеонора</t>
  </si>
  <si>
    <t>Притча про поетів</t>
  </si>
  <si>
    <t>978-966-378-627-8</t>
  </si>
  <si>
    <t>Олег Трайдакало</t>
  </si>
  <si>
    <t>Майдан. Погляд зсередини</t>
  </si>
  <si>
    <t>978-966-97751-0-8</t>
  </si>
  <si>
    <t>А5 (148х210 мм)</t>
  </si>
  <si>
    <t>Ганна Владимирська (переклад Андрій Сенчук)</t>
  </si>
  <si>
    <t>Мистецтво розуміти мистецтво</t>
  </si>
  <si>
    <t>978-966-569-315-4</t>
  </si>
  <si>
    <t>404 ст.</t>
  </si>
  <si>
    <t>Купріян Ольга</t>
  </si>
  <si>
    <t>Щоденник Лоли</t>
  </si>
  <si>
    <t>978-617-756-348-7</t>
  </si>
  <si>
    <t>Харарі Ювал Ной (пер. Дем'янчук Олександр)</t>
  </si>
  <si>
    <t>21 урок для 21 століття</t>
  </si>
  <si>
    <t>978-617-7559-48-0</t>
  </si>
  <si>
    <t>Бредесен Дейл (пер. Першадська Ольга)</t>
  </si>
  <si>
    <t>Альцгеймер — не вирок!</t>
  </si>
  <si>
    <t>978-617-7559-29-9</t>
  </si>
  <si>
    <t>Діккенс Чарлз (пер. Філоненко Марія)</t>
  </si>
  <si>
    <t>Різдвяна пісня в прозі</t>
  </si>
  <si>
    <t>978-617-7347-84-1</t>
  </si>
  <si>
    <t>Дяченки М. та С. (перекладач Дмитренко Л.Ю.)</t>
  </si>
  <si>
    <t>Пандем</t>
  </si>
  <si>
    <t>978-617-7466-01-6</t>
  </si>
  <si>
    <t>Цифровий</t>
  </si>
  <si>
    <t>978-617-7466-02-3</t>
  </si>
  <si>
    <t>Край битого шляху</t>
  </si>
  <si>
    <t>978-617-7466-15-3</t>
  </si>
  <si>
    <t>Драйзер Т. (перекладач Тарнавський Є.)</t>
  </si>
  <si>
    <t>Титан</t>
  </si>
  <si>
    <t>978-617-7466-04-7</t>
  </si>
  <si>
    <t>Рубрук В. ( пер. Содомора А.)</t>
  </si>
  <si>
    <t>Подорож у східні краї</t>
  </si>
  <si>
    <t>978-617-629-452-8</t>
  </si>
  <si>
    <t>60*19/16</t>
  </si>
  <si>
    <t>Санд Жорж (пер. Якубяк М.)</t>
  </si>
  <si>
    <t>Чортова калюжа</t>
  </si>
  <si>
    <t>978-617-624-446-7</t>
  </si>
  <si>
    <t>60*94/16</t>
  </si>
  <si>
    <t>Горак Р.</t>
  </si>
  <si>
    <t>Журавлі відлетіли. Есеї про Квітку Цісик та її рід</t>
  </si>
  <si>
    <t>978-617-629-458-0</t>
  </si>
  <si>
    <t>Маляка і Навіжений дракон</t>
  </si>
  <si>
    <t>978-966-421-163-2</t>
  </si>
  <si>
    <t>Маляка і Гаплик</t>
  </si>
  <si>
    <t>978-966-421-216-5</t>
  </si>
  <si>
    <t>Українець, який відмовився бути бідним (Петро Яцик)</t>
  </si>
  <si>
    <t>978-617-605-045-2</t>
  </si>
  <si>
    <t>60*90/ 16</t>
  </si>
  <si>
    <t>Лютеція</t>
  </si>
  <si>
    <t>978-966-03-7922-0</t>
  </si>
  <si>
    <t>Гессе Г. (перекладач Андрієнко-Фрідріх І., автор післямови Магела І.П.)</t>
  </si>
  <si>
    <t>Нарцис і Ґольдмунд</t>
  </si>
  <si>
    <t>978-966-03-7602-1</t>
  </si>
  <si>
    <t>Драч І. (упорядник Рябчий І., автор передмови Горинь Б.М.)</t>
  </si>
  <si>
    <t>Українська діаспора</t>
  </si>
  <si>
    <t>978-966-03-8138-4</t>
  </si>
  <si>
    <t>Зануссі К. (перекладач Хворост Л.)</t>
  </si>
  <si>
    <t>Час помирати</t>
  </si>
  <si>
    <t>978-966-03-5898-0</t>
  </si>
  <si>
    <t>Долина страху</t>
  </si>
  <si>
    <t>978-966-03-8187-2</t>
  </si>
  <si>
    <t>Мельниченко А.А. (автор передмови Корнієнко І.І.)</t>
  </si>
  <si>
    <t>#ЯНеБоюсьСказати: найвідвертіша книжка для підлітків</t>
  </si>
  <si>
    <t>978-966-03-7794-3</t>
  </si>
  <si>
    <t>Несбьо Ю. (перекладач Григоренко Ю.)</t>
  </si>
  <si>
    <t>Спаситель</t>
  </si>
  <si>
    <t>978-966-03-7036-4</t>
  </si>
  <si>
    <t>Несбьо Ю. (перекладач Чайковський В.Б.)</t>
  </si>
  <si>
    <t>Кров на снігу. Ще більше крові</t>
  </si>
  <si>
    <t>978-966-03-7888-9</t>
  </si>
  <si>
    <t>Я, Шонік і Шпіцберген</t>
  </si>
  <si>
    <t>978-966-03-7346-4</t>
  </si>
  <si>
    <t>Крушельницька Л. І.</t>
  </si>
  <si>
    <t>Рубали ліс... Спогади галичанки</t>
  </si>
  <si>
    <t>978-617-664-094-3</t>
  </si>
  <si>
    <t>Драйзер Т. (перекладач Концевич О.)</t>
  </si>
  <si>
    <t>Фінансист</t>
  </si>
  <si>
    <t>978-617-7463-30-5</t>
  </si>
  <si>
    <t>Мальви</t>
  </si>
  <si>
    <t>978-617-7463-44-2</t>
  </si>
  <si>
    <t>Адвокат із Личаківської</t>
  </si>
  <si>
    <t>978-617-7463-00-8</t>
  </si>
  <si>
    <t>Богдан Хмельницкий: легенда і людина</t>
  </si>
  <si>
    <t>978-617-7463-27-5</t>
  </si>
  <si>
    <t>Дяченко М. та С. (перекладач О.Негребецький)</t>
  </si>
  <si>
    <t>Дивовижні пригоди звичайних речей</t>
  </si>
  <si>
    <t>978-617-7463-58-9</t>
  </si>
  <si>
    <t>Сент-Екзюпері Антуан де (перекладач Таращук П.)</t>
  </si>
  <si>
    <t>Цитадель</t>
  </si>
  <si>
    <t>978-617-7012-53-4</t>
  </si>
  <si>
    <t>Мальва Ланда</t>
  </si>
  <si>
    <t>978-617-7012-43-5</t>
  </si>
  <si>
    <t>Фіцджеральд Ф.С. (перекладачі: Кальниченко А., Ільїн І.)</t>
  </si>
  <si>
    <t>Останній магнат</t>
  </si>
  <si>
    <t>978-617-7012-84-8</t>
  </si>
  <si>
    <t>Цвейг С. (перекладач Савченко А.)</t>
  </si>
  <si>
    <t>Світ учора. Спогади Європейця</t>
  </si>
  <si>
    <t>978-617-7012-90-9</t>
  </si>
  <si>
    <t>Сосса Р.І.,Грицеляк В.П., та ін.</t>
  </si>
  <si>
    <t>Українська Центральна Рада</t>
  </si>
  <si>
    <t>ТОВ "Українська Картаграфічна Група"</t>
  </si>
  <si>
    <t>978-617-7447-06-0</t>
  </si>
  <si>
    <t>100х70/24</t>
  </si>
  <si>
    <t>100г/м2</t>
  </si>
  <si>
    <t>Українська Держава (Гетьманат)</t>
  </si>
  <si>
    <t>978-617-7447-14-5</t>
  </si>
  <si>
    <t>115г/м2</t>
  </si>
  <si>
    <t>Дяченки М. та С.</t>
  </si>
  <si>
    <t>Зло не має влади</t>
  </si>
  <si>
    <t>978-966-03-7853-7</t>
  </si>
  <si>
    <t>Колупаєва Алла, Наконечна Лариса</t>
  </si>
  <si>
    <t>Інклюзивне навчання : вибір батьків</t>
  </si>
  <si>
    <t>978-617-09-3796-4</t>
  </si>
  <si>
    <t>Список видань, отриманих за державною програмою поповнення бібліотечних фондів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</si>
</sst>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&quot;Times New Roman&quot;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&quot;Times New Roman&quot;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D0E0E3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FE599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rgb="FFF6B26B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rgb="FFE0FFFF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E6B8AF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rgb="FFC27BA0"/>
      </patternFill>
    </fill>
    <fill>
      <patternFill patternType="solid">
        <fgColor theme="0"/>
        <bgColor rgb="FF8E7CC3"/>
      </patternFill>
    </fill>
    <fill>
      <patternFill patternType="solid">
        <fgColor theme="0"/>
        <bgColor rgb="FFF9CB9C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6D9EEB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93C47D"/>
      </patternFill>
    </fill>
    <fill>
      <patternFill patternType="solid">
        <fgColor theme="0"/>
        <bgColor rgb="FFF1C232"/>
      </patternFill>
    </fill>
    <fill>
      <patternFill patternType="solid">
        <fgColor theme="0"/>
        <bgColor rgb="FFF4CC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0" fillId="32" borderId="0" xfId="0" applyFill="1"/>
    <xf numFmtId="0" fontId="0" fillId="33" borderId="0" xfId="0" applyFont="1" applyFill="1"/>
    <xf numFmtId="0" fontId="0" fillId="33" borderId="0" xfId="0" applyFill="1"/>
    <xf numFmtId="0" fontId="8" fillId="4" borderId="0" xfId="0" applyFont="1" applyFill="1"/>
    <xf numFmtId="0" fontId="0" fillId="4" borderId="0" xfId="0" applyFill="1"/>
    <xf numFmtId="0" fontId="10" fillId="4" borderId="0" xfId="0" applyFont="1" applyFill="1"/>
    <xf numFmtId="0" fontId="0" fillId="2" borderId="0" xfId="0" applyFill="1"/>
    <xf numFmtId="0" fontId="8" fillId="2" borderId="0" xfId="0" applyFont="1" applyFill="1"/>
    <xf numFmtId="0" fontId="9" fillId="5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0" fillId="2" borderId="0" xfId="0" applyFont="1" applyFill="1"/>
    <xf numFmtId="0" fontId="9" fillId="19" borderId="2" xfId="0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center" vertical="center"/>
    </xf>
    <xf numFmtId="0" fontId="9" fillId="35" borderId="2" xfId="0" applyFont="1" applyFill="1" applyBorder="1" applyAlignment="1">
      <alignment horizontal="center" vertical="center" wrapText="1"/>
    </xf>
    <xf numFmtId="0" fontId="9" fillId="35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34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/>
    </xf>
    <xf numFmtId="0" fontId="9" fillId="20" borderId="2" xfId="0" applyFont="1" applyFill="1" applyBorder="1" applyAlignment="1">
      <alignment horizontal="center" vertical="center" wrapText="1"/>
    </xf>
    <xf numFmtId="0" fontId="9" fillId="21" borderId="2" xfId="0" applyFont="1" applyFill="1" applyBorder="1" applyAlignment="1">
      <alignment horizontal="center" vertical="center" wrapText="1"/>
    </xf>
    <xf numFmtId="0" fontId="9" fillId="22" borderId="2" xfId="0" applyFont="1" applyFill="1" applyBorder="1" applyAlignment="1">
      <alignment horizontal="center" vertical="center" wrapText="1"/>
    </xf>
    <xf numFmtId="0" fontId="9" fillId="23" borderId="2" xfId="0" applyFont="1" applyFill="1" applyBorder="1" applyAlignment="1">
      <alignment horizontal="center" vertical="center" wrapText="1"/>
    </xf>
    <xf numFmtId="0" fontId="9" fillId="22" borderId="2" xfId="0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/>
    </xf>
    <xf numFmtId="0" fontId="9" fillId="24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25" borderId="2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20" borderId="2" xfId="0" applyFont="1" applyFill="1" applyBorder="1" applyAlignment="1">
      <alignment horizontal="center" vertical="center"/>
    </xf>
    <xf numFmtId="0" fontId="9" fillId="26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/>
    </xf>
    <xf numFmtId="0" fontId="9" fillId="27" borderId="2" xfId="0" applyFont="1" applyFill="1" applyBorder="1" applyAlignment="1">
      <alignment horizontal="center" vertical="center" wrapText="1"/>
    </xf>
    <xf numFmtId="0" fontId="9" fillId="28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/>
    </xf>
    <xf numFmtId="0" fontId="9" fillId="29" borderId="2" xfId="0" applyFont="1" applyFill="1" applyBorder="1" applyAlignment="1">
      <alignment horizontal="center" vertical="center" wrapText="1"/>
    </xf>
    <xf numFmtId="0" fontId="9" fillId="30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/>
    </xf>
    <xf numFmtId="0" fontId="9" fillId="36" borderId="2" xfId="0" applyFont="1" applyFill="1" applyBorder="1" applyAlignment="1">
      <alignment horizontal="center" vertical="center" wrapText="1"/>
    </xf>
    <xf numFmtId="0" fontId="9" fillId="24" borderId="2" xfId="0" applyFont="1" applyFill="1" applyBorder="1" applyAlignment="1">
      <alignment horizontal="center" vertical="center"/>
    </xf>
    <xf numFmtId="0" fontId="9" fillId="13" borderId="2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9" fillId="18" borderId="2" xfId="0" applyFont="1" applyFill="1" applyBorder="1" applyAlignment="1">
      <alignment horizontal="center" vertical="center" wrapText="1"/>
    </xf>
    <xf numFmtId="0" fontId="9" fillId="31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34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12" fillId="15" borderId="2" xfId="0" applyFont="1" applyFill="1" applyBorder="1" applyAlignment="1">
      <alignment horizontal="center" vertical="center" wrapText="1"/>
    </xf>
    <xf numFmtId="0" fontId="12" fillId="17" borderId="2" xfId="0" applyFont="1" applyFill="1" applyBorder="1" applyAlignment="1">
      <alignment horizontal="center" vertical="center" wrapText="1"/>
    </xf>
    <xf numFmtId="0" fontId="12" fillId="19" borderId="2" xfId="0" applyFont="1" applyFill="1" applyBorder="1" applyAlignment="1">
      <alignment horizontal="center" vertical="center" wrapText="1"/>
    </xf>
    <xf numFmtId="0" fontId="12" fillId="20" borderId="2" xfId="0" applyFont="1" applyFill="1" applyBorder="1" applyAlignment="1">
      <alignment horizontal="center" vertical="center" wrapText="1"/>
    </xf>
    <xf numFmtId="0" fontId="12" fillId="21" borderId="2" xfId="0" applyFont="1" applyFill="1" applyBorder="1" applyAlignment="1">
      <alignment horizontal="center" vertical="center" wrapText="1"/>
    </xf>
    <xf numFmtId="0" fontId="12" fillId="22" borderId="2" xfId="0" applyFont="1" applyFill="1" applyBorder="1" applyAlignment="1">
      <alignment horizontal="center" vertical="center" wrapText="1"/>
    </xf>
    <xf numFmtId="0" fontId="12" fillId="23" borderId="2" xfId="0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 wrapText="1"/>
    </xf>
    <xf numFmtId="0" fontId="12" fillId="24" borderId="2" xfId="0" applyFont="1" applyFill="1" applyBorder="1" applyAlignment="1">
      <alignment horizontal="center" vertical="center" wrapText="1"/>
    </xf>
    <xf numFmtId="1" fontId="12" fillId="24" borderId="2" xfId="0" applyNumberFormat="1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25" borderId="2" xfId="0" applyFont="1" applyFill="1" applyBorder="1" applyAlignment="1">
      <alignment horizontal="center" vertical="center" wrapText="1"/>
    </xf>
    <xf numFmtId="0" fontId="12" fillId="16" borderId="2" xfId="0" applyFont="1" applyFill="1" applyBorder="1" applyAlignment="1">
      <alignment horizontal="center" vertical="center" wrapText="1"/>
    </xf>
    <xf numFmtId="0" fontId="12" fillId="26" borderId="2" xfId="0" applyFont="1" applyFill="1" applyBorder="1" applyAlignment="1">
      <alignment horizontal="center" vertical="center" wrapText="1"/>
    </xf>
    <xf numFmtId="0" fontId="12" fillId="27" borderId="2" xfId="0" applyFont="1" applyFill="1" applyBorder="1" applyAlignment="1">
      <alignment horizontal="center" vertical="center" wrapText="1"/>
    </xf>
    <xf numFmtId="0" fontId="12" fillId="28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29" borderId="2" xfId="0" applyFont="1" applyFill="1" applyBorder="1" applyAlignment="1">
      <alignment horizontal="center" vertical="center" wrapText="1"/>
    </xf>
    <xf numFmtId="0" fontId="12" fillId="30" borderId="2" xfId="0" applyFont="1" applyFill="1" applyBorder="1" applyAlignment="1">
      <alignment horizontal="center" vertical="center" wrapText="1"/>
    </xf>
    <xf numFmtId="0" fontId="12" fillId="35" borderId="2" xfId="0" applyFont="1" applyFill="1" applyBorder="1" applyAlignment="1">
      <alignment horizontal="center" vertical="center" wrapText="1"/>
    </xf>
    <xf numFmtId="0" fontId="12" fillId="36" borderId="2" xfId="0" applyFont="1" applyFill="1" applyBorder="1" applyAlignment="1">
      <alignment horizontal="center" vertical="center" wrapText="1"/>
    </xf>
    <xf numFmtId="0" fontId="12" fillId="18" borderId="2" xfId="0" applyFont="1" applyFill="1" applyBorder="1" applyAlignment="1">
      <alignment horizontal="center" vertical="center" wrapText="1"/>
    </xf>
    <xf numFmtId="0" fontId="12" fillId="31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34" borderId="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12" fillId="11" borderId="2" xfId="0" applyFont="1" applyFill="1" applyBorder="1" applyAlignment="1">
      <alignment horizontal="left" vertical="center" wrapText="1"/>
    </xf>
    <xf numFmtId="0" fontId="12" fillId="12" borderId="2" xfId="0" applyFont="1" applyFill="1" applyBorder="1" applyAlignment="1">
      <alignment horizontal="left" vertical="center" wrapText="1"/>
    </xf>
    <xf numFmtId="0" fontId="12" fillId="9" borderId="2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13" borderId="2" xfId="0" applyFont="1" applyFill="1" applyBorder="1" applyAlignment="1">
      <alignment horizontal="left" vertical="center" wrapText="1"/>
    </xf>
    <xf numFmtId="0" fontId="12" fillId="15" borderId="2" xfId="0" applyFont="1" applyFill="1" applyBorder="1" applyAlignment="1">
      <alignment horizontal="left" vertical="center" wrapText="1"/>
    </xf>
    <xf numFmtId="0" fontId="12" fillId="17" borderId="2" xfId="0" applyFont="1" applyFill="1" applyBorder="1" applyAlignment="1">
      <alignment horizontal="left" vertical="center" wrapText="1"/>
    </xf>
    <xf numFmtId="0" fontId="12" fillId="19" borderId="2" xfId="0" applyFont="1" applyFill="1" applyBorder="1" applyAlignment="1">
      <alignment horizontal="left" vertical="center" wrapText="1"/>
    </xf>
    <xf numFmtId="0" fontId="12" fillId="20" borderId="2" xfId="0" applyFont="1" applyFill="1" applyBorder="1" applyAlignment="1">
      <alignment horizontal="left" vertical="center" wrapText="1"/>
    </xf>
    <xf numFmtId="0" fontId="12" fillId="21" borderId="2" xfId="0" applyFont="1" applyFill="1" applyBorder="1" applyAlignment="1">
      <alignment horizontal="left" vertical="center" wrapText="1"/>
    </xf>
    <xf numFmtId="0" fontId="12" fillId="22" borderId="2" xfId="0" applyFont="1" applyFill="1" applyBorder="1" applyAlignment="1">
      <alignment horizontal="left" vertical="center" wrapText="1"/>
    </xf>
    <xf numFmtId="0" fontId="12" fillId="23" borderId="2" xfId="0" applyFont="1" applyFill="1" applyBorder="1" applyAlignment="1">
      <alignment horizontal="left" vertical="center" wrapText="1"/>
    </xf>
    <xf numFmtId="0" fontId="12" fillId="14" borderId="2" xfId="0" applyFont="1" applyFill="1" applyBorder="1" applyAlignment="1">
      <alignment horizontal="left" vertical="center" wrapText="1"/>
    </xf>
    <xf numFmtId="0" fontId="12" fillId="24" borderId="2" xfId="0" applyFont="1" applyFill="1" applyBorder="1" applyAlignment="1">
      <alignment horizontal="left" vertical="center" wrapText="1"/>
    </xf>
    <xf numFmtId="0" fontId="12" fillId="10" borderId="2" xfId="0" applyFont="1" applyFill="1" applyBorder="1" applyAlignment="1">
      <alignment horizontal="left" vertical="center" wrapText="1"/>
    </xf>
    <xf numFmtId="0" fontId="12" fillId="25" borderId="2" xfId="0" applyFont="1" applyFill="1" applyBorder="1" applyAlignment="1">
      <alignment horizontal="left" vertical="center" wrapText="1"/>
    </xf>
    <xf numFmtId="0" fontId="12" fillId="16" borderId="2" xfId="0" applyFont="1" applyFill="1" applyBorder="1" applyAlignment="1">
      <alignment horizontal="left" vertical="center" wrapText="1"/>
    </xf>
    <xf numFmtId="0" fontId="12" fillId="26" borderId="2" xfId="0" applyFont="1" applyFill="1" applyBorder="1" applyAlignment="1">
      <alignment horizontal="left" vertical="center" wrapText="1"/>
    </xf>
    <xf numFmtId="0" fontId="12" fillId="27" borderId="2" xfId="0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28" borderId="2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2" fillId="29" borderId="2" xfId="0" applyFont="1" applyFill="1" applyBorder="1" applyAlignment="1">
      <alignment horizontal="left" vertical="center" wrapText="1"/>
    </xf>
    <xf numFmtId="0" fontId="12" fillId="30" borderId="2" xfId="0" applyFont="1" applyFill="1" applyBorder="1" applyAlignment="1">
      <alignment horizontal="left" vertical="center" wrapText="1"/>
    </xf>
    <xf numFmtId="0" fontId="12" fillId="35" borderId="2" xfId="0" applyFont="1" applyFill="1" applyBorder="1" applyAlignment="1">
      <alignment horizontal="left" vertical="center" wrapText="1"/>
    </xf>
    <xf numFmtId="0" fontId="12" fillId="36" borderId="2" xfId="0" applyFont="1" applyFill="1" applyBorder="1" applyAlignment="1">
      <alignment horizontal="left" vertical="center" wrapText="1"/>
    </xf>
    <xf numFmtId="0" fontId="12" fillId="18" borderId="2" xfId="0" applyFont="1" applyFill="1" applyBorder="1" applyAlignment="1">
      <alignment horizontal="left" vertical="center" wrapText="1"/>
    </xf>
    <xf numFmtId="0" fontId="12" fillId="31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kmbooks.com.ua/book?code=733710" TargetMode="External"/><Relationship Id="rId299" Type="http://schemas.openxmlformats.org/officeDocument/2006/relationships/hyperlink" Target="https://shop.talantbooks.com.ua/ua/catalog-ukr/hudoznya-literatura/naykrashchiy-podarunok/shotakematematuka-u" TargetMode="External"/><Relationship Id="rId21" Type="http://schemas.openxmlformats.org/officeDocument/2006/relationships/hyperlink" Target="http://ababahalamaha.com.ua/q/2j9hs" TargetMode="External"/><Relationship Id="rId63" Type="http://schemas.openxmlformats.org/officeDocument/2006/relationships/hyperlink" Target="https://www.ranok.com.ua/info-prigodi-superagent-000-tajemnitsya-zolotogo-kenguru-22850.html" TargetMode="External"/><Relationship Id="rId159" Type="http://schemas.openxmlformats.org/officeDocument/2006/relationships/hyperlink" Target="http://znannia.com.ua/product/buremnii_pereval_seriya_ENGLISH_LIBRARY__emili_bronte_tv_pal_" TargetMode="External"/><Relationship Id="rId324" Type="http://schemas.openxmlformats.org/officeDocument/2006/relationships/hyperlink" Target="http://www.trade.bookclub.ua/books/product.html?id=47730" TargetMode="External"/><Relationship Id="rId366" Type="http://schemas.openxmlformats.org/officeDocument/2006/relationships/hyperlink" Target="http://www.trade.bookclub.ua/books/product.html?id=45661" TargetMode="External"/><Relationship Id="rId170" Type="http://schemas.openxmlformats.org/officeDocument/2006/relationships/hyperlink" Target="http://znannia.com.ua/product/kniga_dzhungliv_seriya_ENGLISH_LIBRARY__redyard_kipling_tv_pal" TargetMode="External"/><Relationship Id="rId226" Type="http://schemas.openxmlformats.org/officeDocument/2006/relationships/hyperlink" Target="http://www.clio.in.ua/index.php?litera&amp;id=8237&amp;navStart=45" TargetMode="External"/><Relationship Id="rId433" Type="http://schemas.openxmlformats.org/officeDocument/2006/relationships/hyperlink" Target="http://www.apriori.lviv.ua/shop/&#1082;&#1085;&#1080;&#1075;&#1080;-&#1074;&#1080;&#1076;&#1072;&#1074;&#1085;&#1080;&#1094;&#1090;&#1074;&#1072;-&#1083;&#1110;&#1090;&#1077;&#1088;&#1072;&#1090;&#1091;&#1088;&#1072;-&#1090;&#1072;-&#1084;&#1080;&#1089;&#1090;/&#1072;&#1074;&#1088;&#1077;&#1083;&#1110;&#1081;-&#1084;&#1072;&#1088;&#1082;-&#1085;&#1072;&#1086;&#1076;&#1080;&#1085;&#1094;&#1110;-&#1079;-&#1089;&#1086;&#1073;&#1086;&#1102;/" TargetMode="External"/><Relationship Id="rId268" Type="http://schemas.openxmlformats.org/officeDocument/2006/relationships/hyperlink" Target="http://alfa.in.ua/biliy-atey-krila" TargetMode="External"/><Relationship Id="rId475" Type="http://schemas.openxmlformats.org/officeDocument/2006/relationships/hyperlink" Target="http://duh-i-litera.com/?s=%D0%B2%D1%96%D0%B4%D0%B2%D0%B0%D0%B3%D0%B0" TargetMode="External"/><Relationship Id="rId32" Type="http://schemas.openxmlformats.org/officeDocument/2006/relationships/hyperlink" Target="http://ababahalamaha.com.ua/q/2a6c0" TargetMode="External"/><Relationship Id="rId74" Type="http://schemas.openxmlformats.org/officeDocument/2006/relationships/hyperlink" Target="https://fabulabook.com/product/stolittya-zmin" TargetMode="External"/><Relationship Id="rId128" Type="http://schemas.openxmlformats.org/officeDocument/2006/relationships/hyperlink" Target="https://kmbooks.com.ua/book?code=726250" TargetMode="External"/><Relationship Id="rId335" Type="http://schemas.openxmlformats.org/officeDocument/2006/relationships/hyperlink" Target="http://www.trade.bookclub.ua/books/product.html?id=47528" TargetMode="External"/><Relationship Id="rId377" Type="http://schemas.openxmlformats.org/officeDocument/2006/relationships/hyperlink" Target="https://babylonlib.com/shop/product/17" TargetMode="External"/><Relationship Id="rId500" Type="http://schemas.openxmlformats.org/officeDocument/2006/relationships/hyperlink" Target="https://www.yakaboo.ua/ua/pani-bovari-1621360.html" TargetMode="External"/><Relationship Id="rId5" Type="http://schemas.openxmlformats.org/officeDocument/2006/relationships/hyperlink" Target="https://anetta-publishers.com/books/81" TargetMode="External"/><Relationship Id="rId181" Type="http://schemas.openxmlformats.org/officeDocument/2006/relationships/hyperlink" Target="http://znannia.com.ua/product/chudasiya_seriya_klasna_literatura__tyutyunnik_g_tv_pal" TargetMode="External"/><Relationship Id="rId237" Type="http://schemas.openxmlformats.org/officeDocument/2006/relationships/hyperlink" Target="http://ridna-mova.com/dityacha/prigodi-malogo-nikolya.html" TargetMode="External"/><Relationship Id="rId402" Type="http://schemas.openxmlformats.org/officeDocument/2006/relationships/hyperlink" Target="https://vivat-book.com.ua/ru/khudozhnya_l%D1%96teratura/tochka-nul" TargetMode="External"/><Relationship Id="rId279" Type="http://schemas.openxmlformats.org/officeDocument/2006/relationships/hyperlink" Target="https://publisher.in.ua/tovar/paryzh-u-hh-stolitti/" TargetMode="External"/><Relationship Id="rId444" Type="http://schemas.openxmlformats.org/officeDocument/2006/relationships/hyperlink" Target="https://www.yakaboo.ua/ua/cherevichki-bozhoi-materi.html" TargetMode="External"/><Relationship Id="rId486" Type="http://schemas.openxmlformats.org/officeDocument/2006/relationships/hyperlink" Target="https://markobook.com/knigarnya/maydan/" TargetMode="External"/><Relationship Id="rId43" Type="http://schemas.openxmlformats.org/officeDocument/2006/relationships/hyperlink" Target="http://acca.ua/shop-online/khudozhnya-literatura/product/173-erin-ganter-koti-voyaki.html" TargetMode="External"/><Relationship Id="rId139" Type="http://schemas.openxmlformats.org/officeDocument/2006/relationships/hyperlink" Target="http://ipio-books.com/product/leonid-kadenyuk" TargetMode="External"/><Relationship Id="rId290" Type="http://schemas.openxmlformats.org/officeDocument/2006/relationships/hyperlink" Target="http://komorabooks.com/product/notre-dame-d-ukraine-ukrayinka-v-konflikti-mifologij" TargetMode="External"/><Relationship Id="rId304" Type="http://schemas.openxmlformats.org/officeDocument/2006/relationships/hyperlink" Target="https://inpleno.com.ua/product/60925-Naputni-dari-dlya-ditvori-vid-karpatskogo-mudretsya-Andriya-Vorona.html" TargetMode="External"/><Relationship Id="rId346" Type="http://schemas.openxmlformats.org/officeDocument/2006/relationships/hyperlink" Target="http://www.trade.bookclub.ua/books/product.html?id=47203" TargetMode="External"/><Relationship Id="rId388" Type="http://schemas.openxmlformats.org/officeDocument/2006/relationships/hyperlink" Target="https://vivat-book.com.ua/ru/non_fiction_literatura/entsiklopedii_ta_dovidniki/taemnici-civilizacii" TargetMode="External"/><Relationship Id="rId511" Type="http://schemas.openxmlformats.org/officeDocument/2006/relationships/hyperlink" Target="http://bookchef.com.ua/add_book/&#1089;&#1086;&#1073;&#1072;&#1095;&#1077;-&#1089;&#1077;&#1088;&#1094;&#1077;/?id_book=1859" TargetMode="External"/><Relationship Id="rId85" Type="http://schemas.openxmlformats.org/officeDocument/2006/relationships/hyperlink" Target="https://www.ranok.com.ua/info-inklyuzivne-navchannya-komunikativnij-trening-dlya-doshkilqnikiv-z-porushennyami-movlennya-23323.html" TargetMode="External"/><Relationship Id="rId150" Type="http://schemas.openxmlformats.org/officeDocument/2006/relationships/hyperlink" Target="https://academia-pc.com.ua/product/kava-po-doroslomu-povist-vc-akademiya" TargetMode="External"/><Relationship Id="rId192" Type="http://schemas.openxmlformats.org/officeDocument/2006/relationships/hyperlink" Target="https://nashformat.ua/products/nevidvorotne.-12-tehnologij--scho-formuyut-nashe-majbutne-709095" TargetMode="External"/><Relationship Id="rId206" Type="http://schemas.openxmlformats.org/officeDocument/2006/relationships/hyperlink" Target="https://nashformat.ua/products/syla-introvertiv.-tyhi-lyudy-u-sviti--scho-ne-mozhe-movchaty-709015" TargetMode="External"/><Relationship Id="rId413" Type="http://schemas.openxmlformats.org/officeDocument/2006/relationships/hyperlink" Target="http://www.litopys.lviv.ua/node/2395" TargetMode="External"/><Relationship Id="rId248" Type="http://schemas.openxmlformats.org/officeDocument/2006/relationships/hyperlink" Target="http://ridna-mova.com/dityacha/madiken-chastina-1.html" TargetMode="External"/><Relationship Id="rId455" Type="http://schemas.openxmlformats.org/officeDocument/2006/relationships/hyperlink" Target="https://www.yakaboo.ua/ua/tri-sili-jak-vihovujut-v-uspishnih-spil-notah.html" TargetMode="External"/><Relationship Id="rId497" Type="http://schemas.openxmlformats.org/officeDocument/2006/relationships/hyperlink" Target="https://www.yakaboo.ua/ua/graf-monte-kristo-1621361.html" TargetMode="External"/><Relationship Id="rId12" Type="http://schemas.openxmlformats.org/officeDocument/2006/relationships/hyperlink" Target="http://www.nika-centre.kiev.ua/shop/index.php?productID=715" TargetMode="External"/><Relationship Id="rId108" Type="http://schemas.openxmlformats.org/officeDocument/2006/relationships/hyperlink" Target="https://kmbooks.com.ua/book?code=733716" TargetMode="External"/><Relationship Id="rId315" Type="http://schemas.openxmlformats.org/officeDocument/2006/relationships/hyperlink" Target="http://www.books-xxi.com.ua/products/chudovi-istorii-na-dobranich" TargetMode="External"/><Relationship Id="rId357" Type="http://schemas.openxmlformats.org/officeDocument/2006/relationships/hyperlink" Target="http://www.trade.bookclub.ua/books/product.html?id=44329" TargetMode="External"/><Relationship Id="rId54" Type="http://schemas.openxmlformats.org/officeDocument/2006/relationships/hyperlink" Target="https://www.ranok.com.ua/info-chitalqnya-rivenq-1-velet-nam-prograje-20901.html" TargetMode="External"/><Relationship Id="rId96" Type="http://schemas.openxmlformats.org/officeDocument/2006/relationships/hyperlink" Target="https://kmbooks.com.ua/book?code=701508" TargetMode="External"/><Relationship Id="rId161" Type="http://schemas.openxmlformats.org/officeDocument/2006/relationships/hyperlink" Target="http://znannia.com.ua/product/portret_doriana_greya_roman_seriya_klasna_literatura__oskar_vail4d_tv_pal" TargetMode="External"/><Relationship Id="rId217" Type="http://schemas.openxmlformats.org/officeDocument/2006/relationships/hyperlink" Target="http://www.clio.in.ua/index.php?litera&amp;id=8263&amp;navStart=13" TargetMode="External"/><Relationship Id="rId399" Type="http://schemas.openxmlformats.org/officeDocument/2006/relationships/hyperlink" Target="https://vivat-book.com.ua/ru/non_fiction_literatura/ted-books-vivat/maubytne-arhitektyru" TargetMode="External"/><Relationship Id="rId259" Type="http://schemas.openxmlformats.org/officeDocument/2006/relationships/hyperlink" Target="http://ridna-mova.com/dityacha/peppi-dovgapanchoha-kn-1.html" TargetMode="External"/><Relationship Id="rId424" Type="http://schemas.openxmlformats.org/officeDocument/2006/relationships/hyperlink" Target="https://legend-book.prom.ua/p570023871-travam-mozhna-pomirati.html" TargetMode="External"/><Relationship Id="rId466" Type="http://schemas.openxmlformats.org/officeDocument/2006/relationships/hyperlink" Target="http://duh-i-litera.com/majdan-svidchennya-dopomoha-postrazhdalym-mizhnarodna-solidarnist/" TargetMode="External"/><Relationship Id="rId23" Type="http://schemas.openxmlformats.org/officeDocument/2006/relationships/hyperlink" Target="http://ababahalamaha.com.ua/q/ayag" TargetMode="External"/><Relationship Id="rId119" Type="http://schemas.openxmlformats.org/officeDocument/2006/relationships/hyperlink" Target="https://kmbooks.com.ua/book?code=732038" TargetMode="External"/><Relationship Id="rId270" Type="http://schemas.openxmlformats.org/officeDocument/2006/relationships/hyperlink" Target="http://alfa.in.ua/topska-berezovskiy" TargetMode="External"/><Relationship Id="rId326" Type="http://schemas.openxmlformats.org/officeDocument/2006/relationships/hyperlink" Target="http://www.trade.bookclub.ua/books/product.html?id=46756" TargetMode="External"/><Relationship Id="rId65" Type="http://schemas.openxmlformats.org/officeDocument/2006/relationships/hyperlink" Target="https://fabulabook.com/product/sytuatsiya-nul-knyga-z-avtografom" TargetMode="External"/><Relationship Id="rId130" Type="http://schemas.openxmlformats.org/officeDocument/2006/relationships/hyperlink" Target="https://kmbooks.com.ua/book?code=719545" TargetMode="External"/><Relationship Id="rId368" Type="http://schemas.openxmlformats.org/officeDocument/2006/relationships/hyperlink" Target="http://www.trade.bookclub.ua/books/product.html?id=48312" TargetMode="External"/><Relationship Id="rId172" Type="http://schemas.openxmlformats.org/officeDocument/2006/relationships/hyperlink" Target="http://znannia.com.ua/product/kaitus4charivnik_bankrutstvo_malogo_dzheka_koli_ya_znovu_stanu_malim_seriya_golosi_vropi__yanush_korchak_tv_pal" TargetMode="External"/><Relationship Id="rId228" Type="http://schemas.openxmlformats.org/officeDocument/2006/relationships/hyperlink" Target="http://www.clio.in.ua/index.php?litera&amp;id=8259&amp;navStart=43" TargetMode="External"/><Relationship Id="rId435" Type="http://schemas.openxmlformats.org/officeDocument/2006/relationships/hyperlink" Target="http://www.apriori.lviv.ua/shop/&#1082;&#1085;&#1080;&#1075;&#1080;-&#1074;&#1080;&#1076;&#1072;&#1074;&#1085;&#1080;&#1094;&#1090;&#1074;&#1072;-&#1083;&#1110;&#1090;&#1077;&#1088;&#1072;&#1090;&#1091;&#1088;&#1072;-&#1090;&#1072;-&#1084;&#1080;&#1089;&#1090;/&#1074;&#1072;&#1089;&#1080;&#1083;&#1100;&#1082;&#1086;&#1074;&#1072;-&#1090;&#1072;&#1108;&#1084;&#1085;&#1080;&#1094;&#1103;/" TargetMode="External"/><Relationship Id="rId477" Type="http://schemas.openxmlformats.org/officeDocument/2006/relationships/hyperlink" Target="http://duh-i-litera.com/plynni-ideolohiji-ideji-ta-polityka-v-evropi-hih-hh-stolit/" TargetMode="External"/><Relationship Id="rId281" Type="http://schemas.openxmlformats.org/officeDocument/2006/relationships/hyperlink" Target="https://publisher.in.ua/tovar/slipobachennya/" TargetMode="External"/><Relationship Id="rId337" Type="http://schemas.openxmlformats.org/officeDocument/2006/relationships/hyperlink" Target="http://www.trade.bookclub.ua/books/product.html?id=47530" TargetMode="External"/><Relationship Id="rId502" Type="http://schemas.openxmlformats.org/officeDocument/2006/relationships/hyperlink" Target="https://www.yakaboo.ua/ua/troe-u-chovni-jakscho-ne-rahuvati-sobaki.html" TargetMode="External"/><Relationship Id="rId34" Type="http://schemas.openxmlformats.org/officeDocument/2006/relationships/hyperlink" Target="http://ababahalamaha.com.ua/q/30wiw" TargetMode="External"/><Relationship Id="rId76" Type="http://schemas.openxmlformats.org/officeDocument/2006/relationships/hyperlink" Target="https://www.ranok.com.ua/info-inklyuzivne-navchannya-ditina-z-rozladami-autistichnogo-spektra-22799.html" TargetMode="External"/><Relationship Id="rId141" Type="http://schemas.openxmlformats.org/officeDocument/2006/relationships/hyperlink" Target="http://ipio-books.com/product/igor-sikorskij" TargetMode="External"/><Relationship Id="rId379" Type="http://schemas.openxmlformats.org/officeDocument/2006/relationships/hyperlink" Target="https://vivat-book.com.ua/ru/dityacha_literatura/entsiklopedii%20/tvarini-pro-yakih-varto-diznatisya" TargetMode="External"/><Relationship Id="rId7" Type="http://schemas.openxmlformats.org/officeDocument/2006/relationships/hyperlink" Target="https://anetta-publishers.com/books/64" TargetMode="External"/><Relationship Id="rId183" Type="http://schemas.openxmlformats.org/officeDocument/2006/relationships/hyperlink" Target="http://znannia.com.ua/product/bagatii_hlopec4_ta_inshi_istorii_seriya_AMERICAN_LIBRARY__fskott_ficdzheral4d_tv_pal" TargetMode="External"/><Relationship Id="rId239" Type="http://schemas.openxmlformats.org/officeDocument/2006/relationships/hyperlink" Target="http://ridna-mova.com/dityacha/prigodi-mishenjati-despero-a-tochnishe-istorija-pro-mishenja-printsesu-troxi-supu-ta-kotushku-nitok.html" TargetMode="External"/><Relationship Id="rId390" Type="http://schemas.openxmlformats.org/officeDocument/2006/relationships/hyperlink" Target="https://vivat-book.com.ua/ru/dityacha_literatura/hudognya-dytyacha/bla-trshki-chorna-prechorna-knizhka" TargetMode="External"/><Relationship Id="rId404" Type="http://schemas.openxmlformats.org/officeDocument/2006/relationships/hyperlink" Target="https://vivat-book.com.ua/ru/dityacha_literatura/enciklopedia-danozavrov" TargetMode="External"/><Relationship Id="rId446" Type="http://schemas.openxmlformats.org/officeDocument/2006/relationships/hyperlink" Target="https://www.yakaboo.ua/ua/litopis-revoljucii-gidnosti.html" TargetMode="External"/><Relationship Id="rId250" Type="http://schemas.openxmlformats.org/officeDocument/2006/relationships/hyperlink" Target="http://ridna-mova.com/dityacha/madiken-3.html" TargetMode="External"/><Relationship Id="rId292" Type="http://schemas.openxmlformats.org/officeDocument/2006/relationships/hyperlink" Target="https://schoolbook.com.ua/books/novi-kazki-dyadechka-rimusa" TargetMode="External"/><Relationship Id="rId306" Type="http://schemas.openxmlformats.org/officeDocument/2006/relationships/hyperlink" Target="http://www.books-xxi.com.ua/products/antena-poezii-chorno-bila-poket-versiya" TargetMode="External"/><Relationship Id="rId488" Type="http://schemas.openxmlformats.org/officeDocument/2006/relationships/hyperlink" Target="http://perun.com.ua/index.php/product/192-mistetstvo-rozumiti-mistetstvo" TargetMode="External"/><Relationship Id="rId45" Type="http://schemas.openxmlformats.org/officeDocument/2006/relationships/hyperlink" Target="http://acca.ua/shop-online/khudozhnya-literatura/product/277-koty-voiaky-temni-chasy.html" TargetMode="External"/><Relationship Id="rId87" Type="http://schemas.openxmlformats.org/officeDocument/2006/relationships/hyperlink" Target="https://www.ranok.com.ua/info-pedagogichni-tekhnologiji-inklyuzivnogo-navchannya-seriya-inklyuzivna-osvita-22347.html" TargetMode="External"/><Relationship Id="rId110" Type="http://schemas.openxmlformats.org/officeDocument/2006/relationships/hyperlink" Target="https://kmbooks.com.ua/book?code=725709" TargetMode="External"/><Relationship Id="rId348" Type="http://schemas.openxmlformats.org/officeDocument/2006/relationships/hyperlink" Target="http://www.trade.bookclub.ua/books/product.html?id=48729" TargetMode="External"/><Relationship Id="rId513" Type="http://schemas.openxmlformats.org/officeDocument/2006/relationships/hyperlink" Target="http://bookchef.com.ua/add_book/opovidania-pro-tvarin/?id_book=1851" TargetMode="External"/><Relationship Id="rId152" Type="http://schemas.openxmlformats.org/officeDocument/2006/relationships/hyperlink" Target="https://academia-pc.com.ua/product/taka-lyubov-prozobuket-vc-akademiya" TargetMode="External"/><Relationship Id="rId194" Type="http://schemas.openxmlformats.org/officeDocument/2006/relationships/hyperlink" Target="https://nashformat.ua/products/evolyutsiya-groshej.-finansova-istoriya-svitu-709081" TargetMode="External"/><Relationship Id="rId208" Type="http://schemas.openxmlformats.org/officeDocument/2006/relationships/hyperlink" Target="https://nashformat.ua/products/vyhovannya-nadzvychajnoi-dytyny-709009" TargetMode="External"/><Relationship Id="rId415" Type="http://schemas.openxmlformats.org/officeDocument/2006/relationships/hyperlink" Target="http://www.litopys.lviv.ua/node/2418" TargetMode="External"/><Relationship Id="rId457" Type="http://schemas.openxmlformats.org/officeDocument/2006/relationships/hyperlink" Target="https://www.yakaboo.ua/ua/dolina-bogiv-istorii-z-kremnievoi-dolini.html" TargetMode="External"/><Relationship Id="rId261" Type="http://schemas.openxmlformats.org/officeDocument/2006/relationships/hyperlink" Target="http://ridna-mova.com/dityacha/peppi-dovgapanchoha-v-pivdennih-moryah-kn-3.html" TargetMode="External"/><Relationship Id="rId499" Type="http://schemas.openxmlformats.org/officeDocument/2006/relationships/hyperlink" Target="https://www.yakaboo.ua/ua/karmen-1621368.html" TargetMode="External"/><Relationship Id="rId14" Type="http://schemas.openxmlformats.org/officeDocument/2006/relationships/hyperlink" Target="http://ababahalamaha.com.ua/q/1k8ow" TargetMode="External"/><Relationship Id="rId35" Type="http://schemas.openxmlformats.org/officeDocument/2006/relationships/hyperlink" Target="http://ababahalamaha.com.ua/q/5do8" TargetMode="External"/><Relationship Id="rId56" Type="http://schemas.openxmlformats.org/officeDocument/2006/relationships/hyperlink" Target="https://www.ranok.com.ua/info-istoriya-litakiv-22446.html" TargetMode="External"/><Relationship Id="rId77" Type="http://schemas.openxmlformats.org/officeDocument/2006/relationships/hyperlink" Target="https://www.ranok.com.ua/info-inklyuzivne-navchannya-ditina-iz-trudnoschami-u-navchanni-22829.html" TargetMode="External"/><Relationship Id="rId100" Type="http://schemas.openxmlformats.org/officeDocument/2006/relationships/hyperlink" Target="https://kmbooks.com.ua/book?code=713269" TargetMode="External"/><Relationship Id="rId282" Type="http://schemas.openxmlformats.org/officeDocument/2006/relationships/hyperlink" Target="https://www.yakaboo.ua/ua/veronika-i-rozheva-parasol-ka.html" TargetMode="External"/><Relationship Id="rId317" Type="http://schemas.openxmlformats.org/officeDocument/2006/relationships/hyperlink" Target="http://www.books-xxi.com.ua/products/den-usih-bilok" TargetMode="External"/><Relationship Id="rId338" Type="http://schemas.openxmlformats.org/officeDocument/2006/relationships/hyperlink" Target="http://www.trade.bookclub.ua/books/product.html?id=48541" TargetMode="External"/><Relationship Id="rId359" Type="http://schemas.openxmlformats.org/officeDocument/2006/relationships/hyperlink" Target="http://www.trade.bookclub.ua/books/product.html?id=46217" TargetMode="External"/><Relationship Id="rId503" Type="http://schemas.openxmlformats.org/officeDocument/2006/relationships/hyperlink" Target="https://www.yakaboo.ua/ua/100-faktiv-pro-kosmos.html" TargetMode="External"/><Relationship Id="rId8" Type="http://schemas.openxmlformats.org/officeDocument/2006/relationships/hyperlink" Target="https://anetta-publishers.com/books/76" TargetMode="External"/><Relationship Id="rId98" Type="http://schemas.openxmlformats.org/officeDocument/2006/relationships/hyperlink" Target="https://kmbooks.com.ua/book?code=700976" TargetMode="External"/><Relationship Id="rId121" Type="http://schemas.openxmlformats.org/officeDocument/2006/relationships/hyperlink" Target="https://kmbooks.com.ua/book?code=730342" TargetMode="External"/><Relationship Id="rId142" Type="http://schemas.openxmlformats.org/officeDocument/2006/relationships/hyperlink" Target="http://ipio-books.com/product/leonardo-da-vinchi" TargetMode="External"/><Relationship Id="rId163" Type="http://schemas.openxmlformats.org/officeDocument/2006/relationships/hyperlink" Target="http://znannia.com.ua/product/prigodi_golubogo_papugi__voronina_lesya_tv_pal_" TargetMode="External"/><Relationship Id="rId184" Type="http://schemas.openxmlformats.org/officeDocument/2006/relationships/hyperlink" Target="http://znannia.com.ua/product/frankenshtein_abo_suchasnii_prometei_seriya_ENGLISH_LIBRARY__meri_shelli_tv_pal_" TargetMode="External"/><Relationship Id="rId219" Type="http://schemas.openxmlformats.org/officeDocument/2006/relationships/hyperlink" Target="http://www.clio.in.ua/index.php?litera&amp;id=8266&amp;navStart=27" TargetMode="External"/><Relationship Id="rId370" Type="http://schemas.openxmlformats.org/officeDocument/2006/relationships/hyperlink" Target="http://www.trade.bookclub.ua/books/product.html?id=46007" TargetMode="External"/><Relationship Id="rId391" Type="http://schemas.openxmlformats.org/officeDocument/2006/relationships/hyperlink" Target="https://vivat-book.com.ua/ru/pidlitkova_literatura/khudozhnya_/mene-zvati-mariam" TargetMode="External"/><Relationship Id="rId405" Type="http://schemas.openxmlformats.org/officeDocument/2006/relationships/hyperlink" Target="https://vivat-book.com.ua/ru/non_fiction_literatura/use-naicikavishche-pro-istoriiy-i-zvichai-ukraini" TargetMode="External"/><Relationship Id="rId426" Type="http://schemas.openxmlformats.org/officeDocument/2006/relationships/hyperlink" Target="https://www.book-on-demand.com.ua/product/bila-kazka-g-chubach" TargetMode="External"/><Relationship Id="rId447" Type="http://schemas.openxmlformats.org/officeDocument/2006/relationships/hyperlink" Target="https://veselka.in.ua/shop/vik/starshogo-doshkilnogo-viku/yak-i-chomu/" TargetMode="External"/><Relationship Id="rId230" Type="http://schemas.openxmlformats.org/officeDocument/2006/relationships/hyperlink" Target="http://www.svit.gov.ua/index.php?productID=1076" TargetMode="External"/><Relationship Id="rId251" Type="http://schemas.openxmlformats.org/officeDocument/2006/relationships/hyperlink" Target="http://ridna-mova.com/dityacha/detektiv-blyumkvist-zdobuvaye-slavu-knizhka-1.html" TargetMode="External"/><Relationship Id="rId468" Type="http://schemas.openxmlformats.org/officeDocument/2006/relationships/hyperlink" Target="http://duh-i-litera.com/viktor-nekrasov-portret-zhyttya/" TargetMode="External"/><Relationship Id="rId489" Type="http://schemas.openxmlformats.org/officeDocument/2006/relationships/hyperlink" Target="http://perun.com.ua/index.php/product/191-omar-khayam-rubayat" TargetMode="External"/><Relationship Id="rId25" Type="http://schemas.openxmlformats.org/officeDocument/2006/relationships/hyperlink" Target="http://ababahalamaha.com.ua/q/313gw" TargetMode="External"/><Relationship Id="rId46" Type="http://schemas.openxmlformats.org/officeDocument/2006/relationships/hyperlink" Target="http://acca.ua/shop-online/khudozhnya-literatura/product/329-koty-voiaky-nove-prorotstvo-knyha-1-pivnich.html" TargetMode="External"/><Relationship Id="rId67" Type="http://schemas.openxmlformats.org/officeDocument/2006/relationships/hyperlink" Target="https://fabulabook.com/product/doky-ya-tebe-ne-znajdu" TargetMode="External"/><Relationship Id="rId272" Type="http://schemas.openxmlformats.org/officeDocument/2006/relationships/hyperlink" Target="https://svichado.com/naykovi_naykovo_popylyarni_vydannya/istoriya-ugkts-za-90-hvilin" TargetMode="External"/><Relationship Id="rId293" Type="http://schemas.openxmlformats.org/officeDocument/2006/relationships/hyperlink" Target="https://schoolbook.com.ua/books/divovizhna-podorozh-nilsa" TargetMode="External"/><Relationship Id="rId307" Type="http://schemas.openxmlformats.org/officeDocument/2006/relationships/hyperlink" Target="http://www.books-xxi.com.ua/products/tvij-poglyad-chio-chio-san" TargetMode="External"/><Relationship Id="rId328" Type="http://schemas.openxmlformats.org/officeDocument/2006/relationships/hyperlink" Target="http://www.trade.bookclub.ua/books/product.html?id=45811" TargetMode="External"/><Relationship Id="rId349" Type="http://schemas.openxmlformats.org/officeDocument/2006/relationships/hyperlink" Target="http://www.trade.bookclub.ua/books/product.html?id=47380" TargetMode="External"/><Relationship Id="rId514" Type="http://schemas.openxmlformats.org/officeDocument/2006/relationships/hyperlink" Target="http://bookchef.com.ua/add_book/prigody-toma-soera/?id_book=1843" TargetMode="External"/><Relationship Id="rId88" Type="http://schemas.openxmlformats.org/officeDocument/2006/relationships/hyperlink" Target="https://www.ranok.com.ua/info-inklyuzivna-osvita-rozvitok-movlennya-ditej-z-autizmom-22819.html" TargetMode="External"/><Relationship Id="rId111" Type="http://schemas.openxmlformats.org/officeDocument/2006/relationships/hyperlink" Target="https://kmbooks.com.ua/book?code=729750" TargetMode="External"/><Relationship Id="rId132" Type="http://schemas.openxmlformats.org/officeDocument/2006/relationships/hyperlink" Target="https://kmbooks.com.ua/book?code=702592" TargetMode="External"/><Relationship Id="rId153" Type="http://schemas.openxmlformats.org/officeDocument/2006/relationships/hyperlink" Target="https://academia-pc.com.ua/product/pershe-pobachennya-prozobuket-vc-akademiya" TargetMode="External"/><Relationship Id="rId174" Type="http://schemas.openxmlformats.org/officeDocument/2006/relationships/hyperlink" Target="http://znannia.com.ua/product/gordist4_ta_uperedzhennya__dzhein_ostin_tv_pal" TargetMode="External"/><Relationship Id="rId195" Type="http://schemas.openxmlformats.org/officeDocument/2006/relationships/hyperlink" Target="https://nashformat.ua/products/startap-na--100.-yak-peretvoryty-hobi-na-biznes-709075" TargetMode="External"/><Relationship Id="rId209" Type="http://schemas.openxmlformats.org/officeDocument/2006/relationships/hyperlink" Target="https://nashformat.ua/products/shoste-vymyrannya--nepryrodna-istoriya-702843" TargetMode="External"/><Relationship Id="rId360" Type="http://schemas.openxmlformats.org/officeDocument/2006/relationships/hyperlink" Target="http://www.trade.bookclub.ua/books/product.html?id=48745" TargetMode="External"/><Relationship Id="rId381" Type="http://schemas.openxmlformats.org/officeDocument/2006/relationships/hyperlink" Target="https://vivat-book.com.ua/ru/prikladna-literatura/%D1%96stor%D1%96ya/druga-svitova" TargetMode="External"/><Relationship Id="rId416" Type="http://schemas.openxmlformats.org/officeDocument/2006/relationships/hyperlink" Target="http://www.litopys.lviv.ua/node/13" TargetMode="External"/><Relationship Id="rId220" Type="http://schemas.openxmlformats.org/officeDocument/2006/relationships/hyperlink" Target="http://www.clio.in.ua/index.php?litera&amp;id=8271&amp;navStart=1" TargetMode="External"/><Relationship Id="rId241" Type="http://schemas.openxmlformats.org/officeDocument/2006/relationships/hyperlink" Target="http://ridna-mova.com/dityacha/yak-stati-piratom.html" TargetMode="External"/><Relationship Id="rId437" Type="http://schemas.openxmlformats.org/officeDocument/2006/relationships/hyperlink" Target="https://www.yakaboo.ua/ua/zhorstokist-isnuvannja.html" TargetMode="External"/><Relationship Id="rId458" Type="http://schemas.openxmlformats.org/officeDocument/2006/relationships/hyperlink" Target="https://www.yakaboo.ua/ua/inga.html" TargetMode="External"/><Relationship Id="rId479" Type="http://schemas.openxmlformats.org/officeDocument/2006/relationships/hyperlink" Target="http://sakcent.co.ua/uk/books/13-pavlo-zagrebelnij-yevpraksiya-roman.html" TargetMode="External"/><Relationship Id="rId15" Type="http://schemas.openxmlformats.org/officeDocument/2006/relationships/hyperlink" Target="http://ababahalamaha.com.ua/q/2xr3k" TargetMode="External"/><Relationship Id="rId36" Type="http://schemas.openxmlformats.org/officeDocument/2006/relationships/hyperlink" Target="http://ababahalamaha.com.ua/q/5eg0" TargetMode="External"/><Relationship Id="rId57" Type="http://schemas.openxmlformats.org/officeDocument/2006/relationships/hyperlink" Target="https://www.ranok.com.ua/info-pershe-chitannya-non-fiction-veliki-tvarini-i-ne-tilqki-rivenq-1-22700.html" TargetMode="External"/><Relationship Id="rId262" Type="http://schemas.openxmlformats.org/officeDocument/2006/relationships/hyperlink" Target="http://ridna-mova.com/dityacha/madiken.html" TargetMode="External"/><Relationship Id="rId283" Type="http://schemas.openxmlformats.org/officeDocument/2006/relationships/hyperlink" Target="http://komorabooks.com/product/vony-b-i-muhy-ne-skryvdyly" TargetMode="External"/><Relationship Id="rId318" Type="http://schemas.openxmlformats.org/officeDocument/2006/relationships/hyperlink" Target="http://www.books-xxi.com.ua/products/korotka-istoriya-tehnologij-abo-yak-zrozumiti-svij-gadzhet" TargetMode="External"/><Relationship Id="rId339" Type="http://schemas.openxmlformats.org/officeDocument/2006/relationships/hyperlink" Target="http://www.trade.bookclub.ua/books/product.html?id=46219" TargetMode="External"/><Relationship Id="rId490" Type="http://schemas.openxmlformats.org/officeDocument/2006/relationships/hyperlink" Target="http://logos.biz.ua/knygarnya.php" TargetMode="External"/><Relationship Id="rId504" Type="http://schemas.openxmlformats.org/officeDocument/2006/relationships/hyperlink" Target="https://www.yakaboo.ua/ua/kniga-mandrivka-ukraina.html" TargetMode="External"/><Relationship Id="rId78" Type="http://schemas.openxmlformats.org/officeDocument/2006/relationships/hyperlink" Target="https://www.ranok.com.ua/info-inklyuzivne-navchannya-ditina-z-porushennyam-zoru-22828.html" TargetMode="External"/><Relationship Id="rId99" Type="http://schemas.openxmlformats.org/officeDocument/2006/relationships/hyperlink" Target="https://kmbooks.com.ua/book?code=690695" TargetMode="External"/><Relationship Id="rId101" Type="http://schemas.openxmlformats.org/officeDocument/2006/relationships/hyperlink" Target="https://kmbooks.com.ua/book?code=713271" TargetMode="External"/><Relationship Id="rId122" Type="http://schemas.openxmlformats.org/officeDocument/2006/relationships/hyperlink" Target="https://kmbooks.com.ua/book?code=700984" TargetMode="External"/><Relationship Id="rId143" Type="http://schemas.openxmlformats.org/officeDocument/2006/relationships/hyperlink" Target="http://ipio-books.com/product/shakespeare-ua" TargetMode="External"/><Relationship Id="rId164" Type="http://schemas.openxmlformats.org/officeDocument/2006/relationships/hyperlink" Target="http://znannia.com.ua/product/tamne_tovaristvo_bliznyukiv_abo_chudis4ko_ozera_lohoih_ta_inshi_strahovisha_povist4__voronina_lesya_tv_pal_" TargetMode="External"/><Relationship Id="rId185" Type="http://schemas.openxmlformats.org/officeDocument/2006/relationships/hyperlink" Target="http://znannia.com.ua/product/tevmolochar_seriya_golosi_vropi__sholomaleihem_tv_pal" TargetMode="External"/><Relationship Id="rId350" Type="http://schemas.openxmlformats.org/officeDocument/2006/relationships/hyperlink" Target="http://www.trade.bookclub.ua/books/product.html?id=46231" TargetMode="External"/><Relationship Id="rId371" Type="http://schemas.openxmlformats.org/officeDocument/2006/relationships/hyperlink" Target="http://www.trade.bookclub.ua/books/product.html?id=47238" TargetMode="External"/><Relationship Id="rId406" Type="http://schemas.openxmlformats.org/officeDocument/2006/relationships/hyperlink" Target="https://vivat-book.com.ua/ru/non_fiction_literatura/publitsistika/gri-vdobrazhen" TargetMode="External"/><Relationship Id="rId9" Type="http://schemas.openxmlformats.org/officeDocument/2006/relationships/hyperlink" Target="https://anetta-publishers.com/books/84" TargetMode="External"/><Relationship Id="rId210" Type="http://schemas.openxmlformats.org/officeDocument/2006/relationships/hyperlink" Target="https://nashformat.ua/products/navchytysya-vchytysya.-yak-zapustyty-svij-mozok-na-povnu-709140" TargetMode="External"/><Relationship Id="rId392" Type="http://schemas.openxmlformats.org/officeDocument/2006/relationships/hyperlink" Target="https://vivat-book.com.ua/ru/dityacha_literatura/hudognya-dytyacha/alisa-u-zazerkalli" TargetMode="External"/><Relationship Id="rId427" Type="http://schemas.openxmlformats.org/officeDocument/2006/relationships/hyperlink" Target="http://fontan-book.com/shop/149/rozbyshatskyj-detektyv" TargetMode="External"/><Relationship Id="rId448" Type="http://schemas.openxmlformats.org/officeDocument/2006/relationships/hyperlink" Target="https://veselka.in.ua/shop/vik/molodshogo-shkilnogo-viku/norvezki-narodni-kazki-u-seriyi-kazki-narodiv-svitu/" TargetMode="External"/><Relationship Id="rId469" Type="http://schemas.openxmlformats.org/officeDocument/2006/relationships/hyperlink" Target="http://duh-i-litera.com/lovytva-nevlovnoho-ptaha-zhyttya-hryhoriya-skovorody/" TargetMode="External"/><Relationship Id="rId26" Type="http://schemas.openxmlformats.org/officeDocument/2006/relationships/hyperlink" Target="http://ababahalamaha.com.ua/q/309dk" TargetMode="External"/><Relationship Id="rId231" Type="http://schemas.openxmlformats.org/officeDocument/2006/relationships/hyperlink" Target="http://irbis-comics.com.ua/volodymyr_knjaz_kyjivskyj_16" TargetMode="External"/><Relationship Id="rId252" Type="http://schemas.openxmlformats.org/officeDocument/2006/relationships/hyperlink" Target="http://ridna-mova.com/dityacha/detektiv-blyumkvist-rizikuye-knizhka-2.html" TargetMode="External"/><Relationship Id="rId273" Type="http://schemas.openxmlformats.org/officeDocument/2006/relationships/hyperlink" Target="https://kis.prom.ua/p581104289-luka-novelli-tesla.html" TargetMode="External"/><Relationship Id="rId294" Type="http://schemas.openxmlformats.org/officeDocument/2006/relationships/hyperlink" Target="https://schoolbook.com.ua/books/ya-ne-khochu-buti-printsesoyu" TargetMode="External"/><Relationship Id="rId308" Type="http://schemas.openxmlformats.org/officeDocument/2006/relationships/hyperlink" Target="http://www.books-xxi.com.ua/products/saudade" TargetMode="External"/><Relationship Id="rId329" Type="http://schemas.openxmlformats.org/officeDocument/2006/relationships/hyperlink" Target="http://www.trade.bookclub.ua/books/product.html?id=45142" TargetMode="External"/><Relationship Id="rId480" Type="http://schemas.openxmlformats.org/officeDocument/2006/relationships/hyperlink" Target="http://sakcent.co.ua/uk/books/16-pavlo-zagrebelnij-yevropa-zakhid-speka-romani.html" TargetMode="External"/><Relationship Id="rId515" Type="http://schemas.openxmlformats.org/officeDocument/2006/relationships/hyperlink" Target="http://bookchef.com.ua/add_book/rizdvyana-pisnja-v-prozi/?id_book=1841" TargetMode="External"/><Relationship Id="rId47" Type="http://schemas.openxmlformats.org/officeDocument/2006/relationships/hyperlink" Target="https://acca.ua/shop-online/khudozhnya-literatura/product/358-koty-voiaky-nove-prorotstvo-knyha-2-skhodyt-misiats.html" TargetMode="External"/><Relationship Id="rId68" Type="http://schemas.openxmlformats.org/officeDocument/2006/relationships/hyperlink" Target="https://fabulabook.com/product/anna-i-korol-siamu" TargetMode="External"/><Relationship Id="rId89" Type="http://schemas.openxmlformats.org/officeDocument/2006/relationships/hyperlink" Target="https://kmbooks.com.ua/book?code=710042" TargetMode="External"/><Relationship Id="rId112" Type="http://schemas.openxmlformats.org/officeDocument/2006/relationships/hyperlink" Target="https://kmbooks.com.ua/book?code=730348" TargetMode="External"/><Relationship Id="rId133" Type="http://schemas.openxmlformats.org/officeDocument/2006/relationships/hyperlink" Target="https://kmbooks.com.ua/book?code=733150" TargetMode="External"/><Relationship Id="rId154" Type="http://schemas.openxmlformats.org/officeDocument/2006/relationships/hyperlink" Target="http://torsing.ua/ua/spravochnaya-literatura-dlya-abiturientov-i-studentov/slovniki-vid-a-do-ya-suchasnij-frazeologichnij-slovnik-ukrajinskoji-movi" TargetMode="External"/><Relationship Id="rId175" Type="http://schemas.openxmlformats.org/officeDocument/2006/relationships/hyperlink" Target="http://znannia.com.ua/product/chuttya_i_chuttvist4_seriya_ENGLISH_LIBRARY__dzhei_ostin_tv_pal_" TargetMode="External"/><Relationship Id="rId340" Type="http://schemas.openxmlformats.org/officeDocument/2006/relationships/hyperlink" Target="http://www.trade.bookclub.ua/books/product.html?id=48748" TargetMode="External"/><Relationship Id="rId361" Type="http://schemas.openxmlformats.org/officeDocument/2006/relationships/hyperlink" Target="http://www.trade.bookclub.ua/books/product.html?id=44345" TargetMode="External"/><Relationship Id="rId196" Type="http://schemas.openxmlformats.org/officeDocument/2006/relationships/hyperlink" Target="https://nashformat.ua/products/mystetstvo-navchaty.-yak-pidgotuvaty-dytynu-do-realnogo-zhyttya-709071" TargetMode="External"/><Relationship Id="rId200" Type="http://schemas.openxmlformats.org/officeDocument/2006/relationships/hyperlink" Target="https://nashformat.ua/products/ruiny-boga-709045" TargetMode="External"/><Relationship Id="rId382" Type="http://schemas.openxmlformats.org/officeDocument/2006/relationships/hyperlink" Target="https://vivat-book.com.ua/ru/dityacha_literatura/hudognya-dytyacha/kozhen-mozhe-pociluvati-princesu" TargetMode="External"/><Relationship Id="rId417" Type="http://schemas.openxmlformats.org/officeDocument/2006/relationships/hyperlink" Target="http://www.litopys.lviv.ua/node/2411" TargetMode="External"/><Relationship Id="rId438" Type="http://schemas.openxmlformats.org/officeDocument/2006/relationships/hyperlink" Target="https://www.yakaboo.ua/ua/nebesna-kravchinja.html" TargetMode="External"/><Relationship Id="rId459" Type="http://schemas.openxmlformats.org/officeDocument/2006/relationships/hyperlink" Target="https://pabulum.com.ua/product/yak-pysaly-klasyky/" TargetMode="External"/><Relationship Id="rId16" Type="http://schemas.openxmlformats.org/officeDocument/2006/relationships/hyperlink" Target="http://ababahalamaha.com.ua/q/27vrs" TargetMode="External"/><Relationship Id="rId221" Type="http://schemas.openxmlformats.org/officeDocument/2006/relationships/hyperlink" Target="http://www.clio.in.ua/index.php?litera&amp;id=8261&amp;navStart=33" TargetMode="External"/><Relationship Id="rId242" Type="http://schemas.openxmlformats.org/officeDocument/2006/relationships/hyperlink" Target="http://ridna-mova.com/dityacha/yak-rozmovlyati-po-drakonskomu.html" TargetMode="External"/><Relationship Id="rId263" Type="http://schemas.openxmlformats.org/officeDocument/2006/relationships/hyperlink" Target="http://ridna-mova.com/dorosla/vsesvitnya-istoriya-tom-1-vid-velikogo-vibuhu-do-pohodiv-ale.html" TargetMode="External"/><Relationship Id="rId284" Type="http://schemas.openxmlformats.org/officeDocument/2006/relationships/hyperlink" Target="http://komorabooks.com/product/komunizm-ta-dylemy-natsionalnogo-vyzvolennya-natsionalnyj-komunizm-u-radyanskij-ukrayini-1918-1933" TargetMode="External"/><Relationship Id="rId319" Type="http://schemas.openxmlformats.org/officeDocument/2006/relationships/hyperlink" Target="http://radabook.com/%D0%BA%D0%BD%D0%B8%D0%B6%D0%BA%D0%BE%D0%B2%D1%96-%D0%B2%D0%B8%D0%B4%D0%B0%D0%BD%D0%BD%D1%8F/1188-%D0%B7%D0%B3%D0%B0%D0%B4%D0%B0%D0%B9-%D0%BC%D0%B5%D0%BD%D0%B5,-%D0%B1%D1%80%D0%B0%D1%82%D0%B5" TargetMode="External"/><Relationship Id="rId470" Type="http://schemas.openxmlformats.org/officeDocument/2006/relationships/hyperlink" Target="http://duh-i-litera.com/plynne-zlo-zhyttya-bez-alternatyv/" TargetMode="External"/><Relationship Id="rId491" Type="http://schemas.openxmlformats.org/officeDocument/2006/relationships/hyperlink" Target="http://logos.biz.ua/knygarnya.php" TargetMode="External"/><Relationship Id="rId505" Type="http://schemas.openxmlformats.org/officeDocument/2006/relationships/hyperlink" Target="https://www.yakaboo.ua/ua/100-ekspres-urokiv-ukrains-koi.html" TargetMode="External"/><Relationship Id="rId37" Type="http://schemas.openxmlformats.org/officeDocument/2006/relationships/hyperlink" Target="http://ababahalamaha.com.ua/q/5f7s" TargetMode="External"/><Relationship Id="rId58" Type="http://schemas.openxmlformats.org/officeDocument/2006/relationships/hyperlink" Target="https://www.ranok.com.ua/info-pershe-chitannya-non-fiction-domashni-ulyublentsi-i-ne-tilqki-rivenq-5-22702.html" TargetMode="External"/><Relationship Id="rId79" Type="http://schemas.openxmlformats.org/officeDocument/2006/relationships/hyperlink" Target="https://www.ranok.com.ua/info-inklyuzivne-navchannya-ditina-z-porushennyam-slukhu-22830.html" TargetMode="External"/><Relationship Id="rId102" Type="http://schemas.openxmlformats.org/officeDocument/2006/relationships/hyperlink" Target="https://kmbooks.com.ua/book?code=713270" TargetMode="External"/><Relationship Id="rId123" Type="http://schemas.openxmlformats.org/officeDocument/2006/relationships/hyperlink" Target="https://kmbooks.com.ua/book?code=726242" TargetMode="External"/><Relationship Id="rId144" Type="http://schemas.openxmlformats.org/officeDocument/2006/relationships/hyperlink" Target="http://ipio-books.com/product/mariya-kyuri" TargetMode="External"/><Relationship Id="rId330" Type="http://schemas.openxmlformats.org/officeDocument/2006/relationships/hyperlink" Target="http://www.trade.bookclub.ua/books/product.html?id=46525" TargetMode="External"/><Relationship Id="rId90" Type="http://schemas.openxmlformats.org/officeDocument/2006/relationships/hyperlink" Target="https://kmbooks.com.ua/book?code=716888" TargetMode="External"/><Relationship Id="rId165" Type="http://schemas.openxmlformats.org/officeDocument/2006/relationships/hyperlink" Target="http://znannia.com.ua/product/tamne_tovaristvo_botaniv_abo_ekstrim_na_gori_pidstava__voronina_lesya__" TargetMode="External"/><Relationship Id="rId186" Type="http://schemas.openxmlformats.org/officeDocument/2006/relationships/hyperlink" Target="https://nashformat.ua/products/rechi--scho-zminyly-svit.-istoriya-ekonomiky-v-50-vynahodah-709116" TargetMode="External"/><Relationship Id="rId351" Type="http://schemas.openxmlformats.org/officeDocument/2006/relationships/hyperlink" Target="http://www.trade.bookclub.ua/books/product.html?id=47989" TargetMode="External"/><Relationship Id="rId372" Type="http://schemas.openxmlformats.org/officeDocument/2006/relationships/hyperlink" Target="http://www.trade.bookclub.ua/books/product.html?id=48015" TargetMode="External"/><Relationship Id="rId393" Type="http://schemas.openxmlformats.org/officeDocument/2006/relationships/hyperlink" Target="https://vivat-book.com.ua/ru/dityacha_literatura/kazki/snigova-koroleva" TargetMode="External"/><Relationship Id="rId407" Type="http://schemas.openxmlformats.org/officeDocument/2006/relationships/hyperlink" Target="https://vivat-book.com.ua/ru/khudozhnya_l%D1%96teratura/romany/u-vyni-ne-zhnoche-oblichchya" TargetMode="External"/><Relationship Id="rId428" Type="http://schemas.openxmlformats.org/officeDocument/2006/relationships/hyperlink" Target="http://fontan-book.com/shop/virshokazka/2018-zajchykova-knyzhechka-peredzamovlennya" TargetMode="External"/><Relationship Id="rId449" Type="http://schemas.openxmlformats.org/officeDocument/2006/relationships/hyperlink" Target="https://veselka.in.ua/shop/vik/molodshogo-shkilnogo-viku/tisyacha-i-odna-nich-vibrani-kazki/" TargetMode="External"/><Relationship Id="rId211" Type="http://schemas.openxmlformats.org/officeDocument/2006/relationships/hyperlink" Target="https://nashformat.ua/products/ploschi-ta-vezhi.-sotsialni-zv-yazky-vid-masoniv-do-fejsbuku-709124" TargetMode="External"/><Relationship Id="rId232" Type="http://schemas.openxmlformats.org/officeDocument/2006/relationships/hyperlink" Target="http://chasmaistriv.com.ua/catalog/451/5230/" TargetMode="External"/><Relationship Id="rId253" Type="http://schemas.openxmlformats.org/officeDocument/2006/relationships/hyperlink" Target="http://ridna-mova.com/dityacha/blumkvist-3.html" TargetMode="External"/><Relationship Id="rId274" Type="http://schemas.openxmlformats.org/officeDocument/2006/relationships/hyperlink" Target="https://kis.prom.ua/p538426724-dzhino-sere-zvichajni.html" TargetMode="External"/><Relationship Id="rId295" Type="http://schemas.openxmlformats.org/officeDocument/2006/relationships/hyperlink" Target="https://schoolbook.com.ua/books/piter-pen-povna-versiya" TargetMode="External"/><Relationship Id="rId309" Type="http://schemas.openxmlformats.org/officeDocument/2006/relationships/hyperlink" Target="http://www.books-xxi.com.ua/products/pislya-prozi" TargetMode="External"/><Relationship Id="rId460" Type="http://schemas.openxmlformats.org/officeDocument/2006/relationships/hyperlink" Target="https://pabulum.com.ua/product/yak-chytaty-klasykiv/" TargetMode="External"/><Relationship Id="rId481" Type="http://schemas.openxmlformats.org/officeDocument/2006/relationships/hyperlink" Target="http://sakcent.co.ua/uk/books/18-pavlo-zagrebelnij-pervomist-roman.html" TargetMode="External"/><Relationship Id="rId516" Type="http://schemas.openxmlformats.org/officeDocument/2006/relationships/hyperlink" Target="http://bookchef.com.ua/add_book/polianna/?id_book=1839" TargetMode="External"/><Relationship Id="rId27" Type="http://schemas.openxmlformats.org/officeDocument/2006/relationships/hyperlink" Target="http://ababahalamaha.com.ua/q/2sueg" TargetMode="External"/><Relationship Id="rId48" Type="http://schemas.openxmlformats.org/officeDocument/2006/relationships/hyperlink" Target="http://www.acca.ua/shop-online/khudozhnya-literatura/product/340-chas-fentezi-dveri-u-mizhchassya.html" TargetMode="External"/><Relationship Id="rId69" Type="http://schemas.openxmlformats.org/officeDocument/2006/relationships/hyperlink" Target="https://fabulabook.com/product/kohana" TargetMode="External"/><Relationship Id="rId113" Type="http://schemas.openxmlformats.org/officeDocument/2006/relationships/hyperlink" Target="https://kmbooks.com.ua/book?code=733435" TargetMode="External"/><Relationship Id="rId134" Type="http://schemas.openxmlformats.org/officeDocument/2006/relationships/hyperlink" Target="https://kmbooks.com.ua/book?code=702593" TargetMode="External"/><Relationship Id="rId320" Type="http://schemas.openxmlformats.org/officeDocument/2006/relationships/hyperlink" Target="http://radabook.com/%D0%BA%D0%BD%D0%B8%D0%B6%D0%BA%D0%BE%D0%B2%D1%96-%D0%B2%D0%B8%D0%B4%D0%B0%D0%BD%D0%BD%D1%8F/1306-%D0%BF%D0%B0%D0%B2%D0%BB%D0%BE-%D1%81%D0%BA%D0%BE%D1%80%D0%BE%D0%BF%D0%B0%D0%B4%D1%81%D1%8C%D0%BA%D0%B8%D0%B9-%C2%AB%D0%BA%D1%80%D1%96%D0%25" TargetMode="External"/><Relationship Id="rId80" Type="http://schemas.openxmlformats.org/officeDocument/2006/relationships/hyperlink" Target="https://www.ranok.com.ua/info-inklyuzivne-navchannya-ditina-iz-porushennyami-intelektualqnogo-rozvitku-22796.html" TargetMode="External"/><Relationship Id="rId155" Type="http://schemas.openxmlformats.org/officeDocument/2006/relationships/hyperlink" Target="http://torsing.ua/ua/spravochnaya-literatura-dlya-abiturientov-i-studentov/slovniki-vid-a-do-ya-ukrainskij-orfografichnij-slovnik-80-000-sliv" TargetMode="External"/><Relationship Id="rId176" Type="http://schemas.openxmlformats.org/officeDocument/2006/relationships/hyperlink" Target="http://znannia.com.ua/product/vbivstva_na_vulici_morg_ta_inshi_istorii_seriya_AMERICAN_LIBRARY__po_edgar_allan_tv_pal_" TargetMode="External"/><Relationship Id="rId197" Type="http://schemas.openxmlformats.org/officeDocument/2006/relationships/hyperlink" Target="https://nashformat.ua/products/zlet-i-padinnya-tretogo-rajhu.-istoriya-natsystskoi-nimechchyny.-tom-1-709067" TargetMode="External"/><Relationship Id="rId341" Type="http://schemas.openxmlformats.org/officeDocument/2006/relationships/hyperlink" Target="http://www.trade.bookclub.ua/books/product.html?id=47231" TargetMode="External"/><Relationship Id="rId362" Type="http://schemas.openxmlformats.org/officeDocument/2006/relationships/hyperlink" Target="http://www.trade.bookclub.ua/books/product.html?id=48296" TargetMode="External"/><Relationship Id="rId383" Type="http://schemas.openxmlformats.org/officeDocument/2006/relationships/hyperlink" Target="https://vivat-book.com.ua/ru/non_fiction_literatura/v%D1%96yna-dvokh-pravd-polyaki-ta-ukra%D1%97nts%D1%96-u-krivavomu-khkh-stol%D1%96tt%D1%96" TargetMode="External"/><Relationship Id="rId418" Type="http://schemas.openxmlformats.org/officeDocument/2006/relationships/hyperlink" Target="http://www.litopys.lviv.ua/node/2412" TargetMode="External"/><Relationship Id="rId439" Type="http://schemas.openxmlformats.org/officeDocument/2006/relationships/hyperlink" Target="https://www.yakaboo.ua/ua/usmih-rechej.html" TargetMode="External"/><Relationship Id="rId201" Type="http://schemas.openxmlformats.org/officeDocument/2006/relationships/hyperlink" Target="https://nashformat.ua/products/chudovyj-ranok.-yak-ne-prospaty-zhyttya-709041" TargetMode="External"/><Relationship Id="rId222" Type="http://schemas.openxmlformats.org/officeDocument/2006/relationships/hyperlink" Target="http://www.clio.in.ua/index.php?litera&amp;id=8272&amp;navStart=3" TargetMode="External"/><Relationship Id="rId243" Type="http://schemas.openxmlformats.org/officeDocument/2006/relationships/hyperlink" Target="http://ridna-mova.com/dityacha/diti-z-beshketnoyi-vulici-knizhka-1.html" TargetMode="External"/><Relationship Id="rId264" Type="http://schemas.openxmlformats.org/officeDocument/2006/relationships/hyperlink" Target="http://ridna-mova.com/dorosla/vsesvitnya-istoriyatom-2-vid-rozvitku-kitayu-do-zanepadu-rim.html" TargetMode="External"/><Relationship Id="rId285" Type="http://schemas.openxmlformats.org/officeDocument/2006/relationships/hyperlink" Target="http://komorabooks.com/product/lysty-1898-1902" TargetMode="External"/><Relationship Id="rId450" Type="http://schemas.openxmlformats.org/officeDocument/2006/relationships/hyperlink" Target="https://www.facebook.com/commerce/products/1893806477360937" TargetMode="External"/><Relationship Id="rId471" Type="http://schemas.openxmlformats.org/officeDocument/2006/relationships/hyperlink" Target="http://duh-i-litera.com/syndrom-ato-notatky-ajbolita/" TargetMode="External"/><Relationship Id="rId506" Type="http://schemas.openxmlformats.org/officeDocument/2006/relationships/hyperlink" Target="https://www.yakaboo.ua/ua/100-ekspres-urokiv-ukrains-koi-chastina-2.html" TargetMode="External"/><Relationship Id="rId17" Type="http://schemas.openxmlformats.org/officeDocument/2006/relationships/hyperlink" Target="http://ababahalamaha.com.ua/q/25qm0" TargetMode="External"/><Relationship Id="rId38" Type="http://schemas.openxmlformats.org/officeDocument/2006/relationships/hyperlink" Target="http://ababahalamaha.com.ua/q/5fzk" TargetMode="External"/><Relationship Id="rId59" Type="http://schemas.openxmlformats.org/officeDocument/2006/relationships/hyperlink" Target="https://www.ranok.com.ua/info-pershe-chitannya-non-fiction-kosmos-povitrya-voda-i-ne-tilqki-rivenq-2-22699.html" TargetMode="External"/><Relationship Id="rId103" Type="http://schemas.openxmlformats.org/officeDocument/2006/relationships/hyperlink" Target="https://kmbooks.com.ua/book?code=713278" TargetMode="External"/><Relationship Id="rId124" Type="http://schemas.openxmlformats.org/officeDocument/2006/relationships/hyperlink" Target="https://kmbooks.com.ua/catalog?authors=%D0%A1%D1%83%D1%85%D0%BE%D0%BC%D0%BB%D0%B8%D0%BD%20%D0%9C.%D0%9C.,%20%D0%94%D0%B6%D0%B0%D0%B3%D0%B0%D0%BD%20%D0%92.%D0%92." TargetMode="External"/><Relationship Id="rId310" Type="http://schemas.openxmlformats.org/officeDocument/2006/relationships/hyperlink" Target="http://www.books-xxi.com.ua/products/the-ukraine" TargetMode="External"/><Relationship Id="rId492" Type="http://schemas.openxmlformats.org/officeDocument/2006/relationships/hyperlink" Target="http://www.brightstar.com.ua/books/377.html" TargetMode="External"/><Relationship Id="rId70" Type="http://schemas.openxmlformats.org/officeDocument/2006/relationships/hyperlink" Target="https://fabulabook.com/product/pisnya-alabamy" TargetMode="External"/><Relationship Id="rId91" Type="http://schemas.openxmlformats.org/officeDocument/2006/relationships/hyperlink" Target="https://kmbooks.com.ua/book?code=711826" TargetMode="External"/><Relationship Id="rId145" Type="http://schemas.openxmlformats.org/officeDocument/2006/relationships/hyperlink" Target="http://ipio-books.com/product/blez-paskal-2" TargetMode="External"/><Relationship Id="rId166" Type="http://schemas.openxmlformats.org/officeDocument/2006/relationships/hyperlink" Target="http://znannia.com.ua/product/do_mayaka_seriya_ENGLISH_LIBRARY__vidzhiniya_vul4f_tv_pal" TargetMode="External"/><Relationship Id="rId187" Type="http://schemas.openxmlformats.org/officeDocument/2006/relationships/hyperlink" Target="https://nashformat.ua/products/upravlinnya-vyklykamy.-yak-zastosuvaty-sportyvnu-strategiyu-u-zhytti-ta-biznesi-709125" TargetMode="External"/><Relationship Id="rId331" Type="http://schemas.openxmlformats.org/officeDocument/2006/relationships/hyperlink" Target="http://www.trade.bookclub.ua/books/product.html?id=48105" TargetMode="External"/><Relationship Id="rId352" Type="http://schemas.openxmlformats.org/officeDocument/2006/relationships/hyperlink" Target="http://www.trade.bookclub.ua/books/product.html?id=46750" TargetMode="External"/><Relationship Id="rId373" Type="http://schemas.openxmlformats.org/officeDocument/2006/relationships/hyperlink" Target="http://www.baltia.com.ua/uk/e-shop/books/ukraine-history/&#1091;&#1082;&#1088;&#1072;&#1111;&#1085;&#1089;&#1100;&#1082;&#1072;-&#1094;&#1077;&#1085;&#1090;&#1088;&#1072;&#1083;&#1100;&#1085;&#1072;-&#1088;&#1072;&#1076;&#1072;-detail" TargetMode="External"/><Relationship Id="rId394" Type="http://schemas.openxmlformats.org/officeDocument/2006/relationships/hyperlink" Target="https://vivat-book.com.ua/ru/non_fiction_literatura/liniya-chasu-vizualna-istoriya-svitu" TargetMode="External"/><Relationship Id="rId408" Type="http://schemas.openxmlformats.org/officeDocument/2006/relationships/hyperlink" Target="https://vivat-book.com.ua/ru/khudozhnya_l%D1%96teratura/romany/nevymusheni" TargetMode="External"/><Relationship Id="rId429" Type="http://schemas.openxmlformats.org/officeDocument/2006/relationships/hyperlink" Target="http://fontan-book.com/shop/prygody/2018-try-gorishky-dlya-sashka" TargetMode="External"/><Relationship Id="rId1" Type="http://schemas.openxmlformats.org/officeDocument/2006/relationships/hyperlink" Target="https://anetta-publishers.com/books/55" TargetMode="External"/><Relationship Id="rId212" Type="http://schemas.openxmlformats.org/officeDocument/2006/relationships/hyperlink" Target="https://nashformat.ua/products/gemingvej-709143" TargetMode="External"/><Relationship Id="rId233" Type="http://schemas.openxmlformats.org/officeDocument/2006/relationships/hyperlink" Target="http://chasmaistriv.com.ua/catalog/451/5092/" TargetMode="External"/><Relationship Id="rId254" Type="http://schemas.openxmlformats.org/officeDocument/2006/relationships/hyperlink" Target="http://ridna-mova.com/dityacha/spilka-rudih-ta-inshi-prigodi-sherloka-holmsa.html" TargetMode="External"/><Relationship Id="rId440" Type="http://schemas.openxmlformats.org/officeDocument/2006/relationships/hyperlink" Target="https://www.yakaboo.ua/ua/svit-modric-kih.html" TargetMode="External"/><Relationship Id="rId28" Type="http://schemas.openxmlformats.org/officeDocument/2006/relationships/hyperlink" Target="http://ababahalamaha.com.ua/q/25tp4" TargetMode="External"/><Relationship Id="rId49" Type="http://schemas.openxmlformats.org/officeDocument/2006/relationships/hyperlink" Target="https://aviaz.com.ua/?p=895" TargetMode="External"/><Relationship Id="rId114" Type="http://schemas.openxmlformats.org/officeDocument/2006/relationships/hyperlink" Target="https://kmbooks.com.ua/book?code=733436" TargetMode="External"/><Relationship Id="rId275" Type="http://schemas.openxmlformats.org/officeDocument/2006/relationships/hyperlink" Target="https://publisher.in.ua/tovar/savrola/" TargetMode="External"/><Relationship Id="rId296" Type="http://schemas.openxmlformats.org/officeDocument/2006/relationships/hyperlink" Target="https://schoolbook.com.ua/books/shkarpetkozhery" TargetMode="External"/><Relationship Id="rId300" Type="http://schemas.openxmlformats.org/officeDocument/2006/relationships/hyperlink" Target="https://www.dk-books.com/book/130657" TargetMode="External"/><Relationship Id="rId461" Type="http://schemas.openxmlformats.org/officeDocument/2006/relationships/hyperlink" Target="https://pabulum.com.ua/product/peredprodazh-pysmonavtyka/" TargetMode="External"/><Relationship Id="rId482" Type="http://schemas.openxmlformats.org/officeDocument/2006/relationships/hyperlink" Target="http://sakcent.co.ua/uk/books/19-pavlo-zagrebelnij-smert-u-kiyevi-roman.html" TargetMode="External"/><Relationship Id="rId517" Type="http://schemas.openxmlformats.org/officeDocument/2006/relationships/hyperlink" Target="https://folio.com.ua/books/Zakon-ravl%D1%83ka" TargetMode="External"/><Relationship Id="rId60" Type="http://schemas.openxmlformats.org/officeDocument/2006/relationships/hyperlink" Target="https://www.ranok.com.ua/info-pershe-chitannya-non-fiction-robopark-i-ne-tilqki-rivenq-4-22701.html" TargetMode="External"/><Relationship Id="rId81" Type="http://schemas.openxmlformats.org/officeDocument/2006/relationships/hyperlink" Target="https://www.ranok.com.ua/info-inklyuzivne-navchannya-ditina-iz-tserebralqnim-paralichem-22798.html" TargetMode="External"/><Relationship Id="rId135" Type="http://schemas.openxmlformats.org/officeDocument/2006/relationships/hyperlink" Target="https://kmbooks.com.ua/book?code=731938" TargetMode="External"/><Relationship Id="rId156" Type="http://schemas.openxmlformats.org/officeDocument/2006/relationships/hyperlink" Target="http://torsing.ua/ua/spravochnaya-literatura-dlya-abiturientov-i-studentov/slovniki-vid-a-do-ya-suchasnij-tlumachnij-slovnik-ukrajinskoji-movi-55-000-sliv" TargetMode="External"/><Relationship Id="rId177" Type="http://schemas.openxmlformats.org/officeDocument/2006/relationships/hyperlink" Target="http://znannia.com.ua/product/dva_malen4kih_dikuni_povist4_seriya_skarbi_molodizhna_seriya__ernest_setontompson_tv_pal" TargetMode="External"/><Relationship Id="rId198" Type="http://schemas.openxmlformats.org/officeDocument/2006/relationships/hyperlink" Target="https://nashformat.ua/products/sekrety-mozku.-12-strategij-rozvytku-dytyny-709063" TargetMode="External"/><Relationship Id="rId321" Type="http://schemas.openxmlformats.org/officeDocument/2006/relationships/hyperlink" Target="http://radabook.com/%D0%B3%D0%BE%D1%82%D1%83%D1%8E%D1%82%D1%8C%D1%81%D1%8F-%D0%B4%D0%BE-%D0%B4%D1%80%D1%83%D0%BA%D1%83-%D0%BA%D0%BD%D0%B8%D0%B6%D0%BA%D0%BE%D0%B2%D1%96-%D0%B2%D0%B8%D0%B4%D0%B0%D0%BD%D0%BD%D1%8F/1290-%D0%BC%D0%B8%D1%85%D0%B0%D0%B9%D0%BB%D0" TargetMode="External"/><Relationship Id="rId342" Type="http://schemas.openxmlformats.org/officeDocument/2006/relationships/hyperlink" Target="http://www.trade.bookclub.ua/books/product.html?id=48510" TargetMode="External"/><Relationship Id="rId363" Type="http://schemas.openxmlformats.org/officeDocument/2006/relationships/hyperlink" Target="http://www.trade.bookclub.ua/books/product.html?id=47744" TargetMode="External"/><Relationship Id="rId384" Type="http://schemas.openxmlformats.org/officeDocument/2006/relationships/hyperlink" Target="https://vivat-book.com.ua/ru/non_fiction_literatura/biznes-literatura/startap-na-m%D1%96lyon" TargetMode="External"/><Relationship Id="rId419" Type="http://schemas.openxmlformats.org/officeDocument/2006/relationships/hyperlink" Target="https://www.book-on-demand.com.ua/product/yunatstvu-pro-mystetstvo-knyga-1-viktor-kublytskyj" TargetMode="External"/><Relationship Id="rId202" Type="http://schemas.openxmlformats.org/officeDocument/2006/relationships/hyperlink" Target="https://nashformat.ua/products/tsyvilizatsiya.-yak-zahid-stav-uspishnym-709033" TargetMode="External"/><Relationship Id="rId223" Type="http://schemas.openxmlformats.org/officeDocument/2006/relationships/hyperlink" Target="http://www.clio.in.ua/index.php?litera&amp;id=8273&amp;navStart=1" TargetMode="External"/><Relationship Id="rId244" Type="http://schemas.openxmlformats.org/officeDocument/2006/relationships/hyperlink" Target="http://ridna-mova.com/dityacha/lotta-z-beshketnoyi-vulici-knizhka-2.html" TargetMode="External"/><Relationship Id="rId430" Type="http://schemas.openxmlformats.org/officeDocument/2006/relationships/hyperlink" Target="http://fontan-book.com/shop/povist-kazka/tretij-snig" TargetMode="External"/><Relationship Id="rId18" Type="http://schemas.openxmlformats.org/officeDocument/2006/relationships/hyperlink" Target="http://ababahalamaha.com.ua/q/2xos8" TargetMode="External"/><Relationship Id="rId39" Type="http://schemas.openxmlformats.org/officeDocument/2006/relationships/hyperlink" Target="http://ababahalamaha.com.ua/q/5grc" TargetMode="External"/><Relationship Id="rId265" Type="http://schemas.openxmlformats.org/officeDocument/2006/relationships/hyperlink" Target="http://ridna-mova.com/dorosla/bonjour-pechale.html" TargetMode="External"/><Relationship Id="rId286" Type="http://schemas.openxmlformats.org/officeDocument/2006/relationships/hyperlink" Target="http://komorabooks.com/product/lesya-ukrayinka-lysty-1903-1913" TargetMode="External"/><Relationship Id="rId451" Type="http://schemas.openxmlformats.org/officeDocument/2006/relationships/hyperlink" Target="https://www.facebook.com/commerce/products/1257145801056041" TargetMode="External"/><Relationship Id="rId472" Type="http://schemas.openxmlformats.org/officeDocument/2006/relationships/hyperlink" Target="http://duh-i-litera.com/ukrajinskyj-mentalitet-ilyuziji-mify-realnist/" TargetMode="External"/><Relationship Id="rId493" Type="http://schemas.openxmlformats.org/officeDocument/2006/relationships/hyperlink" Target="https://www.yakaboo.ua/ua/impers-kij-genocid-i-krims-kotatars-ka-revoljucija.html" TargetMode="External"/><Relationship Id="rId507" Type="http://schemas.openxmlformats.org/officeDocument/2006/relationships/hyperlink" Target="https://www.yakaboo.ua/ua/kazki-na-nich-dlja-divchat-buntarok.html" TargetMode="External"/><Relationship Id="rId50" Type="http://schemas.openxmlformats.org/officeDocument/2006/relationships/hyperlink" Target="https://www.ranok.com.ua/info-nejmovirna-ale-pravdiva-istoriya-pro-dinozavriv-22849.html" TargetMode="External"/><Relationship Id="rId104" Type="http://schemas.openxmlformats.org/officeDocument/2006/relationships/hyperlink" Target="https://kmbooks.com.ua/book?code=716842" TargetMode="External"/><Relationship Id="rId125" Type="http://schemas.openxmlformats.org/officeDocument/2006/relationships/hyperlink" Target="https://kmbooks.com.ua/book?code=711643" TargetMode="External"/><Relationship Id="rId146" Type="http://schemas.openxmlformats.org/officeDocument/2006/relationships/hyperlink" Target="http://ipio-books.com/product/margaret-tetcher-2" TargetMode="External"/><Relationship Id="rId167" Type="http://schemas.openxmlformats.org/officeDocument/2006/relationships/hyperlink" Target="http://znannia.com.ua/product/los4_vibrani_tvori_seriya_skarbi_molodizhna_seriya__gucalo_vgen_tv_pal_" TargetMode="External"/><Relationship Id="rId188" Type="http://schemas.openxmlformats.org/officeDocument/2006/relationships/hyperlink" Target="https://nashformat.ua/products/vytonchene-mystetstvo-zabyvaty-na-vse.-nestandartnyj-pidhid-do-problem-709113" TargetMode="External"/><Relationship Id="rId311" Type="http://schemas.openxmlformats.org/officeDocument/2006/relationships/hyperlink" Target="http://www.books-xxi.com.ua/products/gibridna-topografiya-mistsya-j-ne-mistsya-v-suchasnij-ukrainskij-literaturi" TargetMode="External"/><Relationship Id="rId332" Type="http://schemas.openxmlformats.org/officeDocument/2006/relationships/hyperlink" Target="http://www.trade.bookclub.ua/books/product.html?id=47235" TargetMode="External"/><Relationship Id="rId353" Type="http://schemas.openxmlformats.org/officeDocument/2006/relationships/hyperlink" Target="http://www.trade.bookclub.ua/books/product.html?id=47227" TargetMode="External"/><Relationship Id="rId374" Type="http://schemas.openxmlformats.org/officeDocument/2006/relationships/hyperlink" Target="https://babylonlib.com/shop/product/3" TargetMode="External"/><Relationship Id="rId395" Type="http://schemas.openxmlformats.org/officeDocument/2006/relationships/hyperlink" Target="https://vivat-book.com.ua/ru/dityacha_literatura/chomu-vinikayut-konflikty" TargetMode="External"/><Relationship Id="rId409" Type="http://schemas.openxmlformats.org/officeDocument/2006/relationships/hyperlink" Target="https://vivat-book.com.ua/ru/dityacha_literatura/this-chicken-is-a-t-rex" TargetMode="External"/><Relationship Id="rId71" Type="http://schemas.openxmlformats.org/officeDocument/2006/relationships/hyperlink" Target="https://fabulabook.com/product/koko-shanel" TargetMode="External"/><Relationship Id="rId92" Type="http://schemas.openxmlformats.org/officeDocument/2006/relationships/hyperlink" Target="https://kmbooks.com.ua/book?code=711846" TargetMode="External"/><Relationship Id="rId213" Type="http://schemas.openxmlformats.org/officeDocument/2006/relationships/hyperlink" Target="https://nashformat.ua/products/zlet-i-zanepad-krain.-hto-vygrae-ta-prograe-na-svitovij-areni-709139" TargetMode="External"/><Relationship Id="rId234" Type="http://schemas.openxmlformats.org/officeDocument/2006/relationships/hyperlink" Target="http://ridna-mova.com/dityacha/meri-poppins-meri-poppins-povertayetsya.html" TargetMode="External"/><Relationship Id="rId420" Type="http://schemas.openxmlformats.org/officeDocument/2006/relationships/hyperlink" Target="https://www.book-on-demand.com.ua/product/yunatstvu-pro-mystetstvo-knyga-2-viktor-kublytskyj" TargetMode="External"/><Relationship Id="rId2" Type="http://schemas.openxmlformats.org/officeDocument/2006/relationships/hyperlink" Target="https://anetta-publishers.com/books/82" TargetMode="External"/><Relationship Id="rId29" Type="http://schemas.openxmlformats.org/officeDocument/2006/relationships/hyperlink" Target="http://ababahalamaha.com.ua/q/39a8" TargetMode="External"/><Relationship Id="rId255" Type="http://schemas.openxmlformats.org/officeDocument/2006/relationships/hyperlink" Target="http://ridna-mova.com/dityacha/malij-ta-karlson-sho-zhive-na-dahu-kn-1.html" TargetMode="External"/><Relationship Id="rId276" Type="http://schemas.openxmlformats.org/officeDocument/2006/relationships/hyperlink" Target="https://publisher.in.ua/tovar/shum-i-lyut/" TargetMode="External"/><Relationship Id="rId297" Type="http://schemas.openxmlformats.org/officeDocument/2006/relationships/hyperlink" Target="https://schoolbook.com.ua/books/chasoviy-klyuch" TargetMode="External"/><Relationship Id="rId441" Type="http://schemas.openxmlformats.org/officeDocument/2006/relationships/hyperlink" Target="https://www.yakaboo.ua/ua/nechuj-nemov-nebach.html" TargetMode="External"/><Relationship Id="rId462" Type="http://schemas.openxmlformats.org/officeDocument/2006/relationships/hyperlink" Target="https://pabulum.com.ua/product/prosti-rechi-visim-rozmov-z-adoyu-rogovtsevoyu/" TargetMode="External"/><Relationship Id="rId483" Type="http://schemas.openxmlformats.org/officeDocument/2006/relationships/hyperlink" Target="http://sakcent.co.ua/uk/books/14-pavlo-zagrebelnij-ya-bogdan-roman.html" TargetMode="External"/><Relationship Id="rId518" Type="http://schemas.openxmlformats.org/officeDocument/2006/relationships/hyperlink" Target="https://folio.com.ua/books/Piknik-na-lodu" TargetMode="External"/><Relationship Id="rId40" Type="http://schemas.openxmlformats.org/officeDocument/2006/relationships/hyperlink" Target="http://ababahalamaha.com.ua/q/5hj4" TargetMode="External"/><Relationship Id="rId115" Type="http://schemas.openxmlformats.org/officeDocument/2006/relationships/hyperlink" Target="https://kmbooks.com.ua/book?code=720297" TargetMode="External"/><Relationship Id="rId136" Type="http://schemas.openxmlformats.org/officeDocument/2006/relationships/hyperlink" Target="https://kmbooks.com.ua/book?code=641931" TargetMode="External"/><Relationship Id="rId157" Type="http://schemas.openxmlformats.org/officeDocument/2006/relationships/hyperlink" Target="http://torsing.ua/ua/spravochnaya-literatura/pochatkova-shkola-prisliv-ya-ta-prikazki-z-poyasnennyami" TargetMode="External"/><Relationship Id="rId178" Type="http://schemas.openxmlformats.org/officeDocument/2006/relationships/hyperlink" Target="http://znannia.com.ua/product/ostriv_skarbiv_roman_seriya_skarbi_molodizhna_seriya__stivenson_rl_tv_pal_" TargetMode="External"/><Relationship Id="rId301" Type="http://schemas.openxmlformats.org/officeDocument/2006/relationships/hyperlink" Target="https://andronum.com/product/dochinets-miroslav-vichnik" TargetMode="External"/><Relationship Id="rId322" Type="http://schemas.openxmlformats.org/officeDocument/2006/relationships/hyperlink" Target="https://aston.te.ua/catalog/zhyttia-i-diialnist-stepana-bandery-dokumenty-i-materialy" TargetMode="External"/><Relationship Id="rId343" Type="http://schemas.openxmlformats.org/officeDocument/2006/relationships/hyperlink" Target="http://www.trade.bookclub.ua/books/product.html?id=46004" TargetMode="External"/><Relationship Id="rId364" Type="http://schemas.openxmlformats.org/officeDocument/2006/relationships/hyperlink" Target="http://www.trade.bookclub.ua/books/product.html?id=48095" TargetMode="External"/><Relationship Id="rId61" Type="http://schemas.openxmlformats.org/officeDocument/2006/relationships/hyperlink" Target="https://www.ranok.com.ua/info-pershe-chitannya-non-fiction-fantastichni-roslini-i-ne-tilqki-rivenq-3-22698.html" TargetMode="External"/><Relationship Id="rId82" Type="http://schemas.openxmlformats.org/officeDocument/2006/relationships/hyperlink" Target="https://www.ranok.com.ua/info-inklyuzivne-navchannya-ditina-z-porushennyami-movlennjevogo-rozvitku-22831.html" TargetMode="External"/><Relationship Id="rId199" Type="http://schemas.openxmlformats.org/officeDocument/2006/relationships/hyperlink" Target="https://nashformat.ua/products/svitovyj-poryadok.-rozdumy-pro-harakter-natsij-v-istorychnomu-konteksti-709060" TargetMode="External"/><Relationship Id="rId203" Type="http://schemas.openxmlformats.org/officeDocument/2006/relationships/hyperlink" Target="https://nashformat.ua/products/yak-muzyka-stala-vilnoyu.-tsyfrova-revolyutsiya-ta-peremoga-piratstva-702868" TargetMode="External"/><Relationship Id="rId385" Type="http://schemas.openxmlformats.org/officeDocument/2006/relationships/hyperlink" Target="https://vivat-book.com.ua/ru/khudozhnya_l%D1%96teratura/lyubomir-guzar-khochu-buti-lyudinoyu" TargetMode="External"/><Relationship Id="rId19" Type="http://schemas.openxmlformats.org/officeDocument/2006/relationships/hyperlink" Target="http://ababahalamaha.com.ua/q/2xkxc" TargetMode="External"/><Relationship Id="rId224" Type="http://schemas.openxmlformats.org/officeDocument/2006/relationships/hyperlink" Target="http://www.clio.in.ua/index.php?litera&amp;id=8257&amp;navStart=13" TargetMode="External"/><Relationship Id="rId245" Type="http://schemas.openxmlformats.org/officeDocument/2006/relationships/hyperlink" Target="http://ridna-mova.com/dityacha/mi-vsi-z-gamirnogo-knizhka-1.html" TargetMode="External"/><Relationship Id="rId266" Type="http://schemas.openxmlformats.org/officeDocument/2006/relationships/hyperlink" Target="http://ridna-mova.com/dorosla/sonyachnij-promin-u-holodnij-vodi.html" TargetMode="External"/><Relationship Id="rId287" Type="http://schemas.openxmlformats.org/officeDocument/2006/relationships/hyperlink" Target="http://komorabooks.com/product/lyudy-v-gnizdah" TargetMode="External"/><Relationship Id="rId410" Type="http://schemas.openxmlformats.org/officeDocument/2006/relationships/hyperlink" Target="https://vivat-book.com.ua/ru/dityacha_literatura/hudognya-dytyacha/prygody-alisy-v-dyvokrai" TargetMode="External"/><Relationship Id="rId431" Type="http://schemas.openxmlformats.org/officeDocument/2006/relationships/hyperlink" Target="http://www.apriori.lviv.ua/shop/&#1082;&#1085;&#1080;&#1075;&#1080;-&#1074;&#1080;&#1076;&#1072;&#1074;&#1085;&#1080;&#1094;&#1090;&#1074;&#1072;-&#1083;&#1110;&#1090;&#1077;&#1088;&#1072;&#1090;&#1091;&#1088;&#1072;-&#1090;&#1072;-&#1084;&#1080;&#1089;&#1090;/&#1073;&#1088;&#1072;&#1085;&#1077;&#1094;&#1100;-&#1095;&#1086;&#1088;&#1085;&#1086;&#1075;&#1086;-&#1083;&#1110;&#1089;&#1091;/" TargetMode="External"/><Relationship Id="rId452" Type="http://schemas.openxmlformats.org/officeDocument/2006/relationships/hyperlink" Target="https://www.facebook.com/commerce/products/1389531997842898" TargetMode="External"/><Relationship Id="rId473" Type="http://schemas.openxmlformats.org/officeDocument/2006/relationships/hyperlink" Target="http://duh-i-litera.com/babyn-yar-holosamy/" TargetMode="External"/><Relationship Id="rId494" Type="http://schemas.openxmlformats.org/officeDocument/2006/relationships/hyperlink" Target="https://www.yakaboo.ua/ua/tatujuval-nik-aushvica.html" TargetMode="External"/><Relationship Id="rId508" Type="http://schemas.openxmlformats.org/officeDocument/2006/relationships/hyperlink" Target="https://www.yakaboo.ua/ua/pravo-na-pomilku-25-uspishnih-zhinok-rozpovidajut-pro-te-chogo-ih-navchili-vlasni-pomilki.html" TargetMode="External"/><Relationship Id="rId30" Type="http://schemas.openxmlformats.org/officeDocument/2006/relationships/hyperlink" Target="http://ababahalamaha.com.ua/q/2vdg8" TargetMode="External"/><Relationship Id="rId105" Type="http://schemas.openxmlformats.org/officeDocument/2006/relationships/hyperlink" Target="https://kmbooks.com.ua/book?code=733704" TargetMode="External"/><Relationship Id="rId126" Type="http://schemas.openxmlformats.org/officeDocument/2006/relationships/hyperlink" Target="https://kmbooks.com.ua/book?code=726246" TargetMode="External"/><Relationship Id="rId147" Type="http://schemas.openxmlformats.org/officeDocument/2006/relationships/hyperlink" Target="http://ipio-books.com/product/charli-chaplin-2" TargetMode="External"/><Relationship Id="rId168" Type="http://schemas.openxmlformats.org/officeDocument/2006/relationships/hyperlink" Target="http://znannia.com.ua/product/legenda_pro_sonnu_balku_ta_inshi_istorii_seriya_AMERICAN_LIBRARY__vashington_irving_tv_pal" TargetMode="External"/><Relationship Id="rId312" Type="http://schemas.openxmlformats.org/officeDocument/2006/relationships/hyperlink" Target="http://www.books-xxi.com.ua/products/evropejska-abetka" TargetMode="External"/><Relationship Id="rId333" Type="http://schemas.openxmlformats.org/officeDocument/2006/relationships/hyperlink" Target="http://www.trade.bookclub.ua/books/product.html?id=46000" TargetMode="External"/><Relationship Id="rId354" Type="http://schemas.openxmlformats.org/officeDocument/2006/relationships/hyperlink" Target="http://www.trade.bookclub.ua/books/product.html?id=47990" TargetMode="External"/><Relationship Id="rId51" Type="http://schemas.openxmlformats.org/officeDocument/2006/relationships/hyperlink" Target="https://www.ranok.com.ua/info-podorozh-do-divovizhnogo-svitu-tvarin-22022.html" TargetMode="External"/><Relationship Id="rId72" Type="http://schemas.openxmlformats.org/officeDocument/2006/relationships/hyperlink" Target="https://fabulabook.com/product/novynka-shpygun-na-milyard-dolariv" TargetMode="External"/><Relationship Id="rId93" Type="http://schemas.openxmlformats.org/officeDocument/2006/relationships/hyperlink" Target="https://kmbooks.com.ua/book?code=710041" TargetMode="External"/><Relationship Id="rId189" Type="http://schemas.openxmlformats.org/officeDocument/2006/relationships/hyperlink" Target="https://nashformat.ua/products/mizh-dvoh-vogniv.-chomu-my-dosi-obyraemo-mizh-robotoyu-ta-sim-eyu-709101" TargetMode="External"/><Relationship Id="rId375" Type="http://schemas.openxmlformats.org/officeDocument/2006/relationships/hyperlink" Target="https://babylonlib.com/shop/product/19" TargetMode="External"/><Relationship Id="rId396" Type="http://schemas.openxmlformats.org/officeDocument/2006/relationships/hyperlink" Target="https://vivat-book.com.ua/ru/dityacha_literatura/entsiklopedii%20/antarktichna-ekspeditsya-shekltona-nadzvichayna-krizhana-prigoda" TargetMode="External"/><Relationship Id="rId3" Type="http://schemas.openxmlformats.org/officeDocument/2006/relationships/hyperlink" Target="https://anetta-publishers.com/books/73" TargetMode="External"/><Relationship Id="rId214" Type="http://schemas.openxmlformats.org/officeDocument/2006/relationships/hyperlink" Target="https://nashformat.ua/products/za-lashtunkamy-v-muzei-709130" TargetMode="External"/><Relationship Id="rId235" Type="http://schemas.openxmlformats.org/officeDocument/2006/relationships/hyperlink" Target="http://ridna-mova.com/dityacha/tayemnij-sad.html" TargetMode="External"/><Relationship Id="rId256" Type="http://schemas.openxmlformats.org/officeDocument/2006/relationships/hyperlink" Target="http://ridna-mova.com/dityacha/karlson-prilitaye-znov-kn-2.html" TargetMode="External"/><Relationship Id="rId277" Type="http://schemas.openxmlformats.org/officeDocument/2006/relationships/hyperlink" Target="https://publisher.in.ua/tovar/danyna-kataloniyi/" TargetMode="External"/><Relationship Id="rId298" Type="http://schemas.openxmlformats.org/officeDocument/2006/relationships/hyperlink" Target="https://schoolbook.com.ua/books/ya-rozpovim-vam-kazku" TargetMode="External"/><Relationship Id="rId400" Type="http://schemas.openxmlformats.org/officeDocument/2006/relationships/hyperlink" Target="https://vivat-book.com.ua/ru/khudozhnya_l%D1%96teratura/suchasna-ukr/avantura-xl" TargetMode="External"/><Relationship Id="rId421" Type="http://schemas.openxmlformats.org/officeDocument/2006/relationships/hyperlink" Target="https://www.book-on-demand.com.ua/product/mazepa" TargetMode="External"/><Relationship Id="rId442" Type="http://schemas.openxmlformats.org/officeDocument/2006/relationships/hyperlink" Target="https://www.yakaboo.ua/ua/do-chapli-na-urodini.html" TargetMode="External"/><Relationship Id="rId463" Type="http://schemas.openxmlformats.org/officeDocument/2006/relationships/hyperlink" Target="https://pabulum.com.ua/product/vorohtarium/" TargetMode="External"/><Relationship Id="rId484" Type="http://schemas.openxmlformats.org/officeDocument/2006/relationships/hyperlink" Target="http://sakcent.co.ua/uk/books/25-oles-gonchar-tronka-sobor-romani-kresaft-opovidannya.html" TargetMode="External"/><Relationship Id="rId519" Type="http://schemas.openxmlformats.org/officeDocument/2006/relationships/hyperlink" Target="https://www.ranok.com.ua/info-inklyuzivne-navchannya-inklyuzivne-navchannya-vibir-batqkiv-22827.html" TargetMode="External"/><Relationship Id="rId116" Type="http://schemas.openxmlformats.org/officeDocument/2006/relationships/hyperlink" Target="https://kmbooks.com.ua/book?code=735167" TargetMode="External"/><Relationship Id="rId137" Type="http://schemas.openxmlformats.org/officeDocument/2006/relationships/hyperlink" Target="https://kmbooks.com.ua/book?code=730346" TargetMode="External"/><Relationship Id="rId158" Type="http://schemas.openxmlformats.org/officeDocument/2006/relationships/hyperlink" Target="http://znannia.com.ua/product/amerikans4ki_kazki_seriya_skarbnichka___baum_l_frenk_tv_pal" TargetMode="External"/><Relationship Id="rId302" Type="http://schemas.openxmlformats.org/officeDocument/2006/relationships/hyperlink" Target="https://vsiknygy.com.ua/books/knyga_nadykhu_uroky_svitu_neba_i_lyudey" TargetMode="External"/><Relationship Id="rId323" Type="http://schemas.openxmlformats.org/officeDocument/2006/relationships/hyperlink" Target="http://www.trade.bookclub.ua/books/product.html?id=46528" TargetMode="External"/><Relationship Id="rId344" Type="http://schemas.openxmlformats.org/officeDocument/2006/relationships/hyperlink" Target="http://www.trade.bookclub.ua/books/product.html?id=46016" TargetMode="External"/><Relationship Id="rId20" Type="http://schemas.openxmlformats.org/officeDocument/2006/relationships/hyperlink" Target="http://ababahalamaha.com.ua/q/2xhu8" TargetMode="External"/><Relationship Id="rId41" Type="http://schemas.openxmlformats.org/officeDocument/2006/relationships/hyperlink" Target="http://ababahalamaha.com.ua/q/3kuw" TargetMode="External"/><Relationship Id="rId62" Type="http://schemas.openxmlformats.org/officeDocument/2006/relationships/hyperlink" Target="https://www.ranok.com.ua/info-piznajemo-ta-doslidzhujemo-lyudina-ta-jiji-tilo-22495.html" TargetMode="External"/><Relationship Id="rId83" Type="http://schemas.openxmlformats.org/officeDocument/2006/relationships/hyperlink" Target="https://www.ranok.com.ua/info-inklyuzivne-navchannya-giperaktivna-ditina-22797.html" TargetMode="External"/><Relationship Id="rId179" Type="http://schemas.openxmlformats.org/officeDocument/2006/relationships/hyperlink" Target="http://znannia.com.ua/product/drakula_seriya_ENGLISH_LIBRARY__brem_stoker_tv_pal" TargetMode="External"/><Relationship Id="rId365" Type="http://schemas.openxmlformats.org/officeDocument/2006/relationships/hyperlink" Target="http://www.trade.bookclub.ua/books/product.html?id=44520" TargetMode="External"/><Relationship Id="rId386" Type="http://schemas.openxmlformats.org/officeDocument/2006/relationships/hyperlink" Target="https://vivat-book.com.ua/ru/khudozhnya_l%D1%96teratura/b%D1%96ograf%D1%96%D1%97_memuari_aforizmi/mustafa-dzhem%D1%96l%D1%94v-nezlamniy" TargetMode="External"/><Relationship Id="rId190" Type="http://schemas.openxmlformats.org/officeDocument/2006/relationships/hyperlink" Target="https://nashformat.ua/products/systemne-myslennya.-poshuk-neordynarnyh-tvorchyh-rishen-709104" TargetMode="External"/><Relationship Id="rId204" Type="http://schemas.openxmlformats.org/officeDocument/2006/relationships/hyperlink" Target="https://nashformat.ua/products/cholovik--yakyj-splutav-druzhynu-z-kapelyuhom--ta-inshi-istorii-z-likarskoi-praktyky-702860" TargetMode="External"/><Relationship Id="rId225" Type="http://schemas.openxmlformats.org/officeDocument/2006/relationships/hyperlink" Target="http://www.clio.in.ua/index.php?litera&amp;id=8267&amp;navStart=1" TargetMode="External"/><Relationship Id="rId246" Type="http://schemas.openxmlformats.org/officeDocument/2006/relationships/hyperlink" Target="http://ridna-mova.com/dityacha/she-pro-nas-ditej-z-gamirnogo-kn-2.html" TargetMode="External"/><Relationship Id="rId267" Type="http://schemas.openxmlformats.org/officeDocument/2006/relationships/hyperlink" Target="http://alfa.in.ua/biliy-atey-kurgan" TargetMode="External"/><Relationship Id="rId288" Type="http://schemas.openxmlformats.org/officeDocument/2006/relationships/hyperlink" Target="http://komorabooks.com/product/pislya-tretogo-dzvinka-vhid-do-zaly-zaboronyayetsya-opovidannya-ta-povisti" TargetMode="External"/><Relationship Id="rId411" Type="http://schemas.openxmlformats.org/officeDocument/2006/relationships/hyperlink" Target="https://vivat-book.com.ua/ru/khudozhnya_l%D1%96teratura/b%D1%96ograf%D1%96%D1%97_memuari_aforizmi/vyacheslav-chornovl-dukh-shcho-tlo-rve-do-boyu" TargetMode="External"/><Relationship Id="rId432" Type="http://schemas.openxmlformats.org/officeDocument/2006/relationships/hyperlink" Target="http://www.apriori.lviv.ua/shop/&#1082;&#1085;&#1080;&#1075;&#1080;-&#1074;&#1080;&#1076;&#1072;&#1074;&#1085;&#1080;&#1094;&#1090;&#1074;&#1072;-&#1083;&#1110;&#1090;&#1077;&#1088;&#1072;&#1090;&#1091;&#1088;&#1072;-&#1090;&#1072;-&#1084;&#1080;&#1089;&#1090;/&#1079;&#1088;&#1103;&#1095;&#1077;-&#1087;&#1077;&#1088;&#1086;/" TargetMode="External"/><Relationship Id="rId453" Type="http://schemas.openxmlformats.org/officeDocument/2006/relationships/hyperlink" Target="https://www.facebook.com/commerce/products/1750286685013543" TargetMode="External"/><Relationship Id="rId474" Type="http://schemas.openxmlformats.org/officeDocument/2006/relationships/hyperlink" Target="http://duh-i-litera.com/vasyl-stus-zhyttya-yak-tvorchist/" TargetMode="External"/><Relationship Id="rId509" Type="http://schemas.openxmlformats.org/officeDocument/2006/relationships/hyperlink" Target="http://bookchef.com.ua/add_book/21-yrok/?id_book=2034" TargetMode="External"/><Relationship Id="rId106" Type="http://schemas.openxmlformats.org/officeDocument/2006/relationships/hyperlink" Target="https://kmbooks.com.ua/book?code=722158" TargetMode="External"/><Relationship Id="rId127" Type="http://schemas.openxmlformats.org/officeDocument/2006/relationships/hyperlink" Target="https://kmbooks.com.ua/book?code=726241" TargetMode="External"/><Relationship Id="rId313" Type="http://schemas.openxmlformats.org/officeDocument/2006/relationships/hyperlink" Target="http://www.books-xxi.com.ua/products/kiler" TargetMode="External"/><Relationship Id="rId495" Type="http://schemas.openxmlformats.org/officeDocument/2006/relationships/hyperlink" Target="https://www.yakaboo.ua/ua/schodennik-loli.html" TargetMode="External"/><Relationship Id="rId10" Type="http://schemas.openxmlformats.org/officeDocument/2006/relationships/hyperlink" Target="http://osmolovska.com/features/books/item/198-inkliuzyvni-opovidannia-terra-inkliuziia" TargetMode="External"/><Relationship Id="rId31" Type="http://schemas.openxmlformats.org/officeDocument/2006/relationships/hyperlink" Target="http://ababahalamaha.com.ua/q/hhmo" TargetMode="External"/><Relationship Id="rId52" Type="http://schemas.openxmlformats.org/officeDocument/2006/relationships/hyperlink" Target="https://www.ranok.com.ua/info-anatomiya-atlas-seriya-krutezna-infografika-22428.html" TargetMode="External"/><Relationship Id="rId73" Type="http://schemas.openxmlformats.org/officeDocument/2006/relationships/hyperlink" Target="https://fabulabook.com/product/peredprodazh-ostanni-dni-stalina" TargetMode="External"/><Relationship Id="rId94" Type="http://schemas.openxmlformats.org/officeDocument/2006/relationships/hyperlink" Target="https://kmbooks.com.ua/book?code=710039" TargetMode="External"/><Relationship Id="rId148" Type="http://schemas.openxmlformats.org/officeDocument/2006/relationships/hyperlink" Target="https://www.medpublish.com.ua/dorovja-na-vashomu-stoli-naukpopul-vid-svitlana-lyina/p-853.html" TargetMode="External"/><Relationship Id="rId169" Type="http://schemas.openxmlformats.org/officeDocument/2006/relationships/hyperlink" Target="http://znannia.com.ua/product/kim_roman_seriya_skarbi_molodizhna_seriya__red4yard_kipling_tv_pal_" TargetMode="External"/><Relationship Id="rId334" Type="http://schemas.openxmlformats.org/officeDocument/2006/relationships/hyperlink" Target="http://www.trade.bookclub.ua/books/product.html?id=48534" TargetMode="External"/><Relationship Id="rId355" Type="http://schemas.openxmlformats.org/officeDocument/2006/relationships/hyperlink" Target="http://www.trade.bookclub.ua/books/product.html?id=48730" TargetMode="External"/><Relationship Id="rId376" Type="http://schemas.openxmlformats.org/officeDocument/2006/relationships/hyperlink" Target="https://babylonlib.com/shop/product/18" TargetMode="External"/><Relationship Id="rId397" Type="http://schemas.openxmlformats.org/officeDocument/2006/relationships/hyperlink" Target="https://vivat-book.com.ua/ru/khudozhnya_l%D1%96teratura/romany/%D1%96nsh%D1%96-golosi-%D1%96nsh%D1%96-k%D1%96mnati" TargetMode="External"/><Relationship Id="rId520" Type="http://schemas.openxmlformats.org/officeDocument/2006/relationships/hyperlink" Target="https://www.facebook.com/commerce/products/1711809405523465/" TargetMode="External"/><Relationship Id="rId4" Type="http://schemas.openxmlformats.org/officeDocument/2006/relationships/hyperlink" Target="https://anetta-publishers.com/books/81" TargetMode="External"/><Relationship Id="rId180" Type="http://schemas.openxmlformats.org/officeDocument/2006/relationships/hyperlink" Target="http://znannia.com.ua/product/tri_zozuli_z_poklonom_seriya_klasna_literatura__tyutyunnik_g_tv_pal" TargetMode="External"/><Relationship Id="rId215" Type="http://schemas.openxmlformats.org/officeDocument/2006/relationships/hyperlink" Target="https://nashformat.ua/products/moe-zhyttya-ta-robota-702006" TargetMode="External"/><Relationship Id="rId236" Type="http://schemas.openxmlformats.org/officeDocument/2006/relationships/hyperlink" Target="http://ridna-mova.com/dityacha/use-pro-karlsona-sho-zhive-na-dahu.html" TargetMode="External"/><Relationship Id="rId257" Type="http://schemas.openxmlformats.org/officeDocument/2006/relationships/hyperlink" Target="http://ridna-mova.com/dityacha/novi-prigodi-karlsona-sho-zhive-na-dahu-kn-3.html" TargetMode="External"/><Relationship Id="rId278" Type="http://schemas.openxmlformats.org/officeDocument/2006/relationships/hyperlink" Target="https://publisher.in.ua/tovar/u-zlydnyah-paryzha-londona/" TargetMode="External"/><Relationship Id="rId401" Type="http://schemas.openxmlformats.org/officeDocument/2006/relationships/hyperlink" Target="https://vivat-book.com.ua/ru/khudozhnya_l%D1%96teratura/romany/suziria-div" TargetMode="External"/><Relationship Id="rId422" Type="http://schemas.openxmlformats.org/officeDocument/2006/relationships/hyperlink" Target="https://www.book-on-demand.com.ua/product/kyyiv-stolitnoyi-davnyny-dmytro-malakov-andrij-prybyega" TargetMode="External"/><Relationship Id="rId443" Type="http://schemas.openxmlformats.org/officeDocument/2006/relationships/hyperlink" Target="https://www.yakaboo.ua/ua/svjato-garbuzovoi-knjagini.html" TargetMode="External"/><Relationship Id="rId464" Type="http://schemas.openxmlformats.org/officeDocument/2006/relationships/hyperlink" Target="http://duh-i-litera.com/dysydenty-antolohiya-tekstiv/" TargetMode="External"/><Relationship Id="rId303" Type="http://schemas.openxmlformats.org/officeDocument/2006/relationships/hyperlink" Target="https://prom.ua/p258224650-dochinets-doroga-nebo.html" TargetMode="External"/><Relationship Id="rId485" Type="http://schemas.openxmlformats.org/officeDocument/2006/relationships/hyperlink" Target="http://mamino.com.ua/books/Ne-smiy-chytaty-cu-knygu" TargetMode="External"/><Relationship Id="rId42" Type="http://schemas.openxmlformats.org/officeDocument/2006/relationships/hyperlink" Target="http://ababahalamaha.com.ua/q/1f84w" TargetMode="External"/><Relationship Id="rId84" Type="http://schemas.openxmlformats.org/officeDocument/2006/relationships/hyperlink" Target="https://www.ranok.com.ua/info-inklyuzivne-navchannya-ditina-iz-sindromom-dauna-22832.html" TargetMode="External"/><Relationship Id="rId138" Type="http://schemas.openxmlformats.org/officeDocument/2006/relationships/hyperlink" Target="https://kmbooks.com.ua/book?code=675066" TargetMode="External"/><Relationship Id="rId345" Type="http://schemas.openxmlformats.org/officeDocument/2006/relationships/hyperlink" Target="http://www.trade.bookclub.ua/books/product.html?id=44410" TargetMode="External"/><Relationship Id="rId387" Type="http://schemas.openxmlformats.org/officeDocument/2006/relationships/hyperlink" Target="https://vivat-book.com.ua/ru/prikladna-literatura/%D1%96stor%D1%96ya/slavetn%D1%96-getmani-ukra%D1%97ii" TargetMode="External"/><Relationship Id="rId510" Type="http://schemas.openxmlformats.org/officeDocument/2006/relationships/hyperlink" Target="http://bookchef.com.ua/add_book/the-end-of-alzheimers/?id_book=1325" TargetMode="External"/><Relationship Id="rId191" Type="http://schemas.openxmlformats.org/officeDocument/2006/relationships/hyperlink" Target="https://nashformat.ua/products/antykryhkist.-pro--ne-vrazlyve-u-realnomu-zhytti-709103" TargetMode="External"/><Relationship Id="rId205" Type="http://schemas.openxmlformats.org/officeDocument/2006/relationships/hyperlink" Target="https://nashformat.ua/products/innovatory.-yak-grupa-hakeriv--geniiv-ta-gikiv-zdijsnyla-tsyfrovu-revolyutsiyu-709028" TargetMode="External"/><Relationship Id="rId247" Type="http://schemas.openxmlformats.org/officeDocument/2006/relationships/hyperlink" Target="http://ridna-mova.com/dityacha/u-gamirnomu-duzhe-veselo.html" TargetMode="External"/><Relationship Id="rId412" Type="http://schemas.openxmlformats.org/officeDocument/2006/relationships/hyperlink" Target="http://chitarium.com/ru/4723-%D0%BD%D0%B0%D0%B7%D0%B0%D0%B2%D0%B6%D0%B4%D0%B8-%D0%B1%D1%83%D0%B4%D1%8C-%D0%BC%D0%BE%D0%BB%D0%BE%D0%B4%D0%B8%D0%BC-9786177329359.html?search_query=nazavzhdi+bud%D1%8C+molodim&amp;results=1" TargetMode="External"/><Relationship Id="rId107" Type="http://schemas.openxmlformats.org/officeDocument/2006/relationships/hyperlink" Target="https://kmbooks.com.ua/book?code=735321" TargetMode="External"/><Relationship Id="rId289" Type="http://schemas.openxmlformats.org/officeDocument/2006/relationships/hyperlink" Target="http://komorabooks.com/product/chomu-ne-varto-boyatysya-feminizmu" TargetMode="External"/><Relationship Id="rId454" Type="http://schemas.openxmlformats.org/officeDocument/2006/relationships/hyperlink" Target="https://www.facebook.com/commerce/products/2031119383606197" TargetMode="External"/><Relationship Id="rId496" Type="http://schemas.openxmlformats.org/officeDocument/2006/relationships/hyperlink" Target="https://www.yakaboo.ua/ua/venera-v-hutri.html" TargetMode="External"/><Relationship Id="rId11" Type="http://schemas.openxmlformats.org/officeDocument/2006/relationships/hyperlink" Target="http://www.nika-centre.kiev.ua/shop/index.php?productID=729" TargetMode="External"/><Relationship Id="rId53" Type="http://schemas.openxmlformats.org/officeDocument/2006/relationships/hyperlink" Target="https://www.ranok.com.ua/info-diva-arkhitekturi-atlas-seriya-krutezna-infografika-22427.html" TargetMode="External"/><Relationship Id="rId149" Type="http://schemas.openxmlformats.org/officeDocument/2006/relationships/hyperlink" Target="https://academia-pc.com.ua/product/vidchajdushni-povist-detektiv-vc-akademiya" TargetMode="External"/><Relationship Id="rId314" Type="http://schemas.openxmlformats.org/officeDocument/2006/relationships/hyperlink" Target="http://www.books-xxi.com.ua/products/moi-sered-chuzhih" TargetMode="External"/><Relationship Id="rId356" Type="http://schemas.openxmlformats.org/officeDocument/2006/relationships/hyperlink" Target="http://www.trade.bookclub.ua/books/product.html?id=48505" TargetMode="External"/><Relationship Id="rId398" Type="http://schemas.openxmlformats.org/officeDocument/2006/relationships/hyperlink" Target="https://vivat-book.com.ua/ru/khudozhnya_l%D1%96teratura/romany/chorniy-princ" TargetMode="External"/><Relationship Id="rId521" Type="http://schemas.openxmlformats.org/officeDocument/2006/relationships/printerSettings" Target="../printerSettings/printerSettings1.bin"/><Relationship Id="rId95" Type="http://schemas.openxmlformats.org/officeDocument/2006/relationships/hyperlink" Target="https://kmbooks.com.ua/book?code=703973" TargetMode="External"/><Relationship Id="rId160" Type="http://schemas.openxmlformats.org/officeDocument/2006/relationships/hyperlink" Target="http://znannia.com.ua/product/dzhein_eir_roman_seriya_klasna_literatura__sharlotta_bronte_tv_pal" TargetMode="External"/><Relationship Id="rId216" Type="http://schemas.openxmlformats.org/officeDocument/2006/relationships/hyperlink" Target="https://nashformat.ua/products/korotka-istoriya-majzhe-vsogo-na-sviti.-vid-dynozavriv-i-do-kosmosu-709106" TargetMode="External"/><Relationship Id="rId423" Type="http://schemas.openxmlformats.org/officeDocument/2006/relationships/hyperlink" Target="https://legend-book.prom.ua/p684637553-lito-psihiatra.html" TargetMode="External"/><Relationship Id="rId258" Type="http://schemas.openxmlformats.org/officeDocument/2006/relationships/hyperlink" Target="http://ridna-mova.com/dityacha/mio-mij-mio.html" TargetMode="External"/><Relationship Id="rId465" Type="http://schemas.openxmlformats.org/officeDocument/2006/relationships/hyperlink" Target="http://duh-i-litera.com/rozmovy-pro-ukrajinu/" TargetMode="External"/><Relationship Id="rId22" Type="http://schemas.openxmlformats.org/officeDocument/2006/relationships/hyperlink" Target="http://ababahalamaha.com.ua/q/1sme0" TargetMode="External"/><Relationship Id="rId64" Type="http://schemas.openxmlformats.org/officeDocument/2006/relationships/hyperlink" Target="https://www.ranok.com.ua/info-nespodivana-priroda-nevzhe-tse-pravda-mifi-j-uperedzhennya-pro-tvarin-23049.html" TargetMode="External"/><Relationship Id="rId118" Type="http://schemas.openxmlformats.org/officeDocument/2006/relationships/hyperlink" Target="https://kmbooks.com.ua/book?code=711029" TargetMode="External"/><Relationship Id="rId325" Type="http://schemas.openxmlformats.org/officeDocument/2006/relationships/hyperlink" Target="http://www.trade.bookclub.ua/books/product.html?id=45200" TargetMode="External"/><Relationship Id="rId367" Type="http://schemas.openxmlformats.org/officeDocument/2006/relationships/hyperlink" Target="http://www.trade.bookclub.ua/books/product.html?id=46805" TargetMode="External"/><Relationship Id="rId171" Type="http://schemas.openxmlformats.org/officeDocument/2006/relationships/hyperlink" Target="http://znannia.com.ua/product/pro_krasnolyudkiv_i_siritku_marisyu_seriya_skarbi_molodizhna_seriya__konopnic4ka_m_tv_pal" TargetMode="External"/><Relationship Id="rId227" Type="http://schemas.openxmlformats.org/officeDocument/2006/relationships/hyperlink" Target="http://www.clio.in.ua/index.php?litera&amp;id=8269&amp;navStart=47" TargetMode="External"/><Relationship Id="rId269" Type="http://schemas.openxmlformats.org/officeDocument/2006/relationships/hyperlink" Target="http://alfa.in.ua/topska-vedel" TargetMode="External"/><Relationship Id="rId434" Type="http://schemas.openxmlformats.org/officeDocument/2006/relationships/hyperlink" Target="http://www.apriori.lviv.ua/shop/&#1082;&#1085;&#1080;&#1075;&#1080;-&#1074;&#1080;&#1076;&#1072;&#1074;&#1085;&#1080;&#1094;&#1090;&#1074;&#1072;-&#1083;&#1110;&#1090;&#1077;&#1088;&#1072;&#1090;&#1091;&#1088;&#1072;-&#1090;&#1072;-&#1084;&#1080;&#1089;&#1090;/&#1075;&#1077;&#1089;&#1110;&#1086;&#1076;-&#1087;&#1086;&#1093;&#1086;&#1076;&#1078;&#1077;&#1085;&#1085;&#1103;-&#1073;&#1086;&#1075;&#1110;&#1074;-&#1088;&#1086;&#1073;&#1086;&#1090;&#1080;-&#1110;-&#1076;&#1085;&#1110;/" TargetMode="External"/><Relationship Id="rId476" Type="http://schemas.openxmlformats.org/officeDocument/2006/relationships/hyperlink" Target="http://duh-i-litera.com/prytcha-pro-poetiv/" TargetMode="External"/><Relationship Id="rId33" Type="http://schemas.openxmlformats.org/officeDocument/2006/relationships/hyperlink" Target="http://ababahalamaha.com.ua/q/2rd5s" TargetMode="External"/><Relationship Id="rId129" Type="http://schemas.openxmlformats.org/officeDocument/2006/relationships/hyperlink" Target="https://kmbooks.com.ua/book?code=731260" TargetMode="External"/><Relationship Id="rId280" Type="http://schemas.openxmlformats.org/officeDocument/2006/relationships/hyperlink" Target="https://publisher.in.ua/tovar/uliss/" TargetMode="External"/><Relationship Id="rId336" Type="http://schemas.openxmlformats.org/officeDocument/2006/relationships/hyperlink" Target="http://www.trade.bookclub.ua/books/product.html?id=43602" TargetMode="External"/><Relationship Id="rId501" Type="http://schemas.openxmlformats.org/officeDocument/2006/relationships/hyperlink" Target="https://www.yakaboo.ua/ua/portret-doriana-greja-1621369.html" TargetMode="External"/><Relationship Id="rId75" Type="http://schemas.openxmlformats.org/officeDocument/2006/relationships/hyperlink" Target="https://fabulabook.com/product/velyka-shahivnytsya" TargetMode="External"/><Relationship Id="rId140" Type="http://schemas.openxmlformats.org/officeDocument/2006/relationships/hyperlink" Target="http://ipio-books.com/product/roksolana" TargetMode="External"/><Relationship Id="rId182" Type="http://schemas.openxmlformats.org/officeDocument/2006/relationships/hyperlink" Target="http://znannia.com.ua/product/vognik_daleko_v_stepu_vibrani_tvori_seriya_skarbi__tyutyunnik_grigir_tv_pal" TargetMode="External"/><Relationship Id="rId378" Type="http://schemas.openxmlformats.org/officeDocument/2006/relationships/hyperlink" Target="http://greenpes.com/index.php?page=book&amp;item=784" TargetMode="External"/><Relationship Id="rId403" Type="http://schemas.openxmlformats.org/officeDocument/2006/relationships/hyperlink" Target="https://vivat-book.com.ua/ru/pidlitkova_literatura/msto-tisyach-dverey" TargetMode="External"/><Relationship Id="rId6" Type="http://schemas.openxmlformats.org/officeDocument/2006/relationships/hyperlink" Target="https://anetta-publishers.com/books/80" TargetMode="External"/><Relationship Id="rId238" Type="http://schemas.openxmlformats.org/officeDocument/2006/relationships/hyperlink" Target="http://ridna-mova.com/dityacha/velika-knizhka-krolyachih-istorij.html" TargetMode="External"/><Relationship Id="rId445" Type="http://schemas.openxmlformats.org/officeDocument/2006/relationships/hyperlink" Target="https://www.yakaboo.ua/ua/banderivci-200-istorij-z-hh-stolittja.html" TargetMode="External"/><Relationship Id="rId487" Type="http://schemas.openxmlformats.org/officeDocument/2006/relationships/hyperlink" Target="https://markobook.com/knigarnya/ukrayina-golodomor-1946-1947-rokiv-nepokaraniy-zlochin-zabute-dobro/" TargetMode="External"/><Relationship Id="rId291" Type="http://schemas.openxmlformats.org/officeDocument/2006/relationships/hyperlink" Target="https://schoolbook.com.ua/books/kazki-dyadechka-rimusa" TargetMode="External"/><Relationship Id="rId305" Type="http://schemas.openxmlformats.org/officeDocument/2006/relationships/hyperlink" Target="http://www.books-xxi.com.ua/products/kohantsi-yustitsii" TargetMode="External"/><Relationship Id="rId347" Type="http://schemas.openxmlformats.org/officeDocument/2006/relationships/hyperlink" Target="http://www.trade.bookclub.ua/books/product.html?id=46013" TargetMode="External"/><Relationship Id="rId512" Type="http://schemas.openxmlformats.org/officeDocument/2006/relationships/hyperlink" Target="http://bookchef.com.ua/add_book/&#1085;&#1110;&#1095;-&#1085;&#1072;&#1087;&#1077;&#1088;&#1077;&#1076;&#1086;&#1076;&#1085;&#1110;-&#1088;&#1110;&#1079;&#1076;&#1074;&#1072;/?id_book=1855" TargetMode="External"/><Relationship Id="rId44" Type="http://schemas.openxmlformats.org/officeDocument/2006/relationships/hyperlink" Target="http://acca.ua/shop-online/khudozhnya-literatura/product/251-koty-voiaky-nebezpechnyi-shliakh.html" TargetMode="External"/><Relationship Id="rId86" Type="http://schemas.openxmlformats.org/officeDocument/2006/relationships/hyperlink" Target="https://www.ranok.com.ua/info-putivnik-dlya-pedagogiv-ta-batqkiv-ditej-z-osoblivimi-potrebami-seriya-inklyuzivna-osvita-22348.html" TargetMode="External"/><Relationship Id="rId151" Type="http://schemas.openxmlformats.org/officeDocument/2006/relationships/hyperlink" Target="https://academia-pc.com.ua/product/16-vesna-povist-vc-akademiya" TargetMode="External"/><Relationship Id="rId389" Type="http://schemas.openxmlformats.org/officeDocument/2006/relationships/hyperlink" Target="https://vivat-book.com.ua/ru/khudozhnya_l%D1%96teratura/fantastika/char%D1%96vn%D1%96-%D1%96stoti-ukrainskogo-m%D1%96fu-dukhi-prirodi" TargetMode="External"/><Relationship Id="rId193" Type="http://schemas.openxmlformats.org/officeDocument/2006/relationships/hyperlink" Target="https://nashformat.ua/products/dosyt-isteryk--kompleksnyj-pidhid-do-garmonijnogo-vyhovannya-dytyny-709093" TargetMode="External"/><Relationship Id="rId207" Type="http://schemas.openxmlformats.org/officeDocument/2006/relationships/hyperlink" Target="https://nashformat.ua/products/uspishni-vystupy-na-ted.-retsepty-najkraschyh-spikeriv-709012" TargetMode="External"/><Relationship Id="rId249" Type="http://schemas.openxmlformats.org/officeDocument/2006/relationships/hyperlink" Target="http://ridna-mova.com/dityacha/madiken-chastina-2.html" TargetMode="External"/><Relationship Id="rId414" Type="http://schemas.openxmlformats.org/officeDocument/2006/relationships/hyperlink" Target="http://www.litopys.lviv.ua/node/2415" TargetMode="External"/><Relationship Id="rId456" Type="http://schemas.openxmlformats.org/officeDocument/2006/relationships/hyperlink" Target="https://www.yakaboo.ua/ua/vsesvit-na-doloni-podorozh-kriz-prostir-chas-ta-za-ihni-mezhi.html" TargetMode="External"/><Relationship Id="rId498" Type="http://schemas.openxmlformats.org/officeDocument/2006/relationships/hyperlink" Target="https://www.yakaboo.ua/ua/dzhejn-ejr-1621364.html" TargetMode="External"/><Relationship Id="rId13" Type="http://schemas.openxmlformats.org/officeDocument/2006/relationships/hyperlink" Target="http://www.nika-centre.kiev.ua/shop/index.php?productID=720" TargetMode="External"/><Relationship Id="rId109" Type="http://schemas.openxmlformats.org/officeDocument/2006/relationships/hyperlink" Target="https://kmbooks.com.ua/book?code=726257" TargetMode="External"/><Relationship Id="rId260" Type="http://schemas.openxmlformats.org/officeDocument/2006/relationships/hyperlink" Target="http://ridna-mova.com/dityacha/peppi-dovgapanchoha-sidaye-na-korabel-kn-2.html" TargetMode="External"/><Relationship Id="rId316" Type="http://schemas.openxmlformats.org/officeDocument/2006/relationships/hyperlink" Target="http://www.books-xxi.com.ua/products/velika-knizhka-istorii-dlya-ditej" TargetMode="External"/><Relationship Id="rId55" Type="http://schemas.openxmlformats.org/officeDocument/2006/relationships/hyperlink" Target="https://www.ranok.com.ua/info-chitalqnya-rivenq-2-elektromobilq-sashko-22045.html" TargetMode="External"/><Relationship Id="rId97" Type="http://schemas.openxmlformats.org/officeDocument/2006/relationships/hyperlink" Target="https://kmbooks.com.ua/book?code=673116" TargetMode="External"/><Relationship Id="rId120" Type="http://schemas.openxmlformats.org/officeDocument/2006/relationships/hyperlink" Target="https://kmbooks.com.ua/book?code=731259" TargetMode="External"/><Relationship Id="rId358" Type="http://schemas.openxmlformats.org/officeDocument/2006/relationships/hyperlink" Target="http://www.trade.bookclub.ua/books/product.html?id=48101" TargetMode="External"/><Relationship Id="rId162" Type="http://schemas.openxmlformats.org/officeDocument/2006/relationships/hyperlink" Target="http://znannia.com.ua/product/charivna_kramnicya_vibrani_opovidannya_seriya_skarbi_molodizhna_seriya__gerbert_vells_tv_pal_" TargetMode="External"/><Relationship Id="rId218" Type="http://schemas.openxmlformats.org/officeDocument/2006/relationships/hyperlink" Target="http://www.clio.in.ua/index.php?litera&amp;id=8264&amp;navStart=41" TargetMode="External"/><Relationship Id="rId425" Type="http://schemas.openxmlformats.org/officeDocument/2006/relationships/hyperlink" Target="https://www.book-on-demand.com.ua/product/naris-istoriyi-kulturi-ukrayini-m-popovich" TargetMode="External"/><Relationship Id="rId467" Type="http://schemas.openxmlformats.org/officeDocument/2006/relationships/hyperlink" Target="http://duh-i-litera.com/pid-zirkoyu-lukasha/" TargetMode="External"/><Relationship Id="rId271" Type="http://schemas.openxmlformats.org/officeDocument/2006/relationships/hyperlink" Target="http://alfa.in.ua/topska-vasilkivskiy" TargetMode="External"/><Relationship Id="rId24" Type="http://schemas.openxmlformats.org/officeDocument/2006/relationships/hyperlink" Target="http://ababahalamaha.com.ua/q/36yw" TargetMode="External"/><Relationship Id="rId66" Type="http://schemas.openxmlformats.org/officeDocument/2006/relationships/hyperlink" Target="https://fabulabook.com/product/rekreatsiyi" TargetMode="External"/><Relationship Id="rId131" Type="http://schemas.openxmlformats.org/officeDocument/2006/relationships/hyperlink" Target="https://kmbooks.com.ua/book?code=733714" TargetMode="External"/><Relationship Id="rId327" Type="http://schemas.openxmlformats.org/officeDocument/2006/relationships/hyperlink" Target="http://www.trade.bookclub.ua/books/product.html?id=47538" TargetMode="External"/><Relationship Id="rId369" Type="http://schemas.openxmlformats.org/officeDocument/2006/relationships/hyperlink" Target="http://www.trade.bookclub.ua/books/product.html?id=45144" TargetMode="External"/><Relationship Id="rId173" Type="http://schemas.openxmlformats.org/officeDocument/2006/relationships/hyperlink" Target="http://znannia.com.ua/product/dari_volhviv_ostannii_listok_vibrane_seriya_klasna_literatura__ogenri_tv_pal" TargetMode="External"/><Relationship Id="rId229" Type="http://schemas.openxmlformats.org/officeDocument/2006/relationships/hyperlink" Target="http://www.svit.gov.ua/index.php?productID=1077" TargetMode="External"/><Relationship Id="rId380" Type="http://schemas.openxmlformats.org/officeDocument/2006/relationships/hyperlink" Target="https://vivat-book.com.ua/ru/dityacha_literatura/rozvivalna/dityacha-enciklopediya-kosmosu" TargetMode="External"/><Relationship Id="rId436" Type="http://schemas.openxmlformats.org/officeDocument/2006/relationships/hyperlink" Target="https://www.yakaboo.ua/ua/sentimental-ni-mandrivki-galichinoju.html" TargetMode="External"/><Relationship Id="rId240" Type="http://schemas.openxmlformats.org/officeDocument/2006/relationships/hyperlink" Target="http://ridna-mova.com/dityacha/yak-priruchiti-drakona.html" TargetMode="External"/><Relationship Id="rId478" Type="http://schemas.openxmlformats.org/officeDocument/2006/relationships/hyperlink" Target="http://sakcent.co.ua/uk/books/15-pavlo-zagrebelnij-divo-roma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747"/>
  <sheetViews>
    <sheetView tabSelected="1" topLeftCell="A736" zoomScale="71" zoomScaleNormal="71" workbookViewId="0">
      <selection activeCell="B2" sqref="B2:L3"/>
    </sheetView>
  </sheetViews>
  <sheetFormatPr defaultRowHeight="15"/>
  <cols>
    <col min="1" max="1" width="5.5703125" customWidth="1"/>
    <col min="2" max="2" width="27.7109375" customWidth="1"/>
    <col min="3" max="3" width="70.5703125" customWidth="1"/>
    <col min="4" max="4" width="31" customWidth="1"/>
    <col min="5" max="5" width="15.5703125" customWidth="1"/>
    <col min="6" max="12" width="9.140625" hidden="1" customWidth="1"/>
    <col min="17" max="17" width="53.85546875" customWidth="1"/>
    <col min="18" max="134" width="0" hidden="1" customWidth="1"/>
    <col min="135" max="154" width="9.140625" style="15"/>
  </cols>
  <sheetData>
    <row r="1" spans="1:154" ht="18.75">
      <c r="A1" s="1"/>
      <c r="B1" s="2"/>
      <c r="C1" s="3"/>
      <c r="D1" s="2"/>
      <c r="E1" s="2"/>
      <c r="F1" s="2"/>
      <c r="G1" s="1"/>
      <c r="H1" s="2"/>
      <c r="I1" s="2"/>
      <c r="J1" s="2"/>
      <c r="K1" s="1"/>
      <c r="L1" s="1"/>
    </row>
    <row r="2" spans="1:154" ht="22.5" customHeight="1">
      <c r="A2" s="1"/>
      <c r="B2" s="136" t="s">
        <v>2400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54">
      <c r="A3" s="1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54" ht="15.75">
      <c r="A4" s="1"/>
      <c r="B4" s="5"/>
      <c r="C4" s="1"/>
      <c r="D4" s="1"/>
      <c r="E4" s="1"/>
      <c r="F4" s="1"/>
      <c r="G4" s="5"/>
      <c r="H4" s="4"/>
      <c r="I4" s="5"/>
      <c r="J4" s="1"/>
      <c r="K4" s="5"/>
      <c r="L4" s="5"/>
    </row>
    <row r="5" spans="1:154" ht="96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5</v>
      </c>
      <c r="G5" s="6" t="s">
        <v>6</v>
      </c>
      <c r="H5" s="7" t="s">
        <v>7</v>
      </c>
      <c r="I5" s="6" t="s">
        <v>8</v>
      </c>
      <c r="J5" s="6" t="s">
        <v>9</v>
      </c>
      <c r="K5" s="6" t="s">
        <v>10</v>
      </c>
      <c r="L5" s="6" t="s">
        <v>11</v>
      </c>
    </row>
    <row r="6" spans="1:154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/>
      <c r="H6" s="26">
        <v>7</v>
      </c>
      <c r="I6" s="26">
        <v>8</v>
      </c>
      <c r="J6" s="26">
        <v>9</v>
      </c>
      <c r="K6" s="26">
        <v>10</v>
      </c>
      <c r="L6" s="26">
        <v>11</v>
      </c>
      <c r="M6" s="20"/>
      <c r="N6" s="20"/>
      <c r="O6" s="20"/>
      <c r="P6" s="20"/>
      <c r="Q6" s="20"/>
      <c r="R6" s="20"/>
      <c r="S6" s="20"/>
      <c r="T6" s="20"/>
      <c r="U6" s="20"/>
    </row>
    <row r="7" spans="1:154" s="13" customFormat="1" ht="39" customHeight="1">
      <c r="A7" s="17">
        <v>1</v>
      </c>
      <c r="B7" s="98" t="s">
        <v>13</v>
      </c>
      <c r="C7" s="98" t="s">
        <v>14</v>
      </c>
      <c r="D7" s="98" t="s">
        <v>15</v>
      </c>
      <c r="E7" s="65">
        <v>2018</v>
      </c>
      <c r="F7" s="19" t="s">
        <v>16</v>
      </c>
      <c r="G7" s="19" t="s">
        <v>17</v>
      </c>
      <c r="H7" s="19" t="s">
        <v>18</v>
      </c>
      <c r="I7" s="19" t="s">
        <v>19</v>
      </c>
      <c r="J7" s="19" t="s">
        <v>20</v>
      </c>
      <c r="K7" s="19">
        <v>90</v>
      </c>
      <c r="L7" s="19" t="s">
        <v>21</v>
      </c>
      <c r="M7" s="20"/>
      <c r="N7" s="20"/>
      <c r="O7" s="20"/>
      <c r="P7" s="20"/>
      <c r="Q7" s="20"/>
      <c r="R7" s="20"/>
      <c r="S7" s="20"/>
      <c r="T7" s="20"/>
      <c r="U7" s="20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</row>
    <row r="8" spans="1:154" s="13" customFormat="1" ht="39" customHeight="1">
      <c r="A8" s="17">
        <v>2</v>
      </c>
      <c r="B8" s="99" t="s">
        <v>22</v>
      </c>
      <c r="C8" s="99" t="str">
        <f>HYPERLINK("https://starylev.com.ua/knyga-vygadanyh-istot","Книга вигаданих істот")</f>
        <v>Книга вигаданих істот</v>
      </c>
      <c r="D8" s="99" t="s">
        <v>23</v>
      </c>
      <c r="E8" s="66">
        <v>2017</v>
      </c>
      <c r="F8" s="27" t="s">
        <v>24</v>
      </c>
      <c r="G8" s="27" t="s">
        <v>25</v>
      </c>
      <c r="H8" s="27" t="s">
        <v>26</v>
      </c>
      <c r="I8" s="27" t="s">
        <v>27</v>
      </c>
      <c r="J8" s="27" t="s">
        <v>28</v>
      </c>
      <c r="K8" s="27">
        <v>70</v>
      </c>
      <c r="L8" s="27" t="s">
        <v>21</v>
      </c>
      <c r="M8" s="20"/>
      <c r="N8" s="20"/>
      <c r="O8" s="20"/>
      <c r="P8" s="20"/>
      <c r="Q8" s="20"/>
      <c r="R8" s="20"/>
      <c r="S8" s="20"/>
      <c r="T8" s="20"/>
      <c r="U8" s="20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</row>
    <row r="9" spans="1:154" s="13" customFormat="1" ht="39" customHeight="1">
      <c r="A9" s="17">
        <v>3</v>
      </c>
      <c r="B9" s="99" t="s">
        <v>29</v>
      </c>
      <c r="C9" s="99" t="str">
        <f>HYPERLINK("https://starylev.com.ua/po-komu-podzvin","По кому подзвін")</f>
        <v>По кому подзвін</v>
      </c>
      <c r="D9" s="99" t="s">
        <v>23</v>
      </c>
      <c r="E9" s="66">
        <v>2018</v>
      </c>
      <c r="F9" s="27" t="s">
        <v>30</v>
      </c>
      <c r="G9" s="27" t="s">
        <v>31</v>
      </c>
      <c r="H9" s="27" t="s">
        <v>32</v>
      </c>
      <c r="I9" s="27" t="s">
        <v>27</v>
      </c>
      <c r="J9" s="27" t="s">
        <v>28</v>
      </c>
      <c r="K9" s="27">
        <v>70</v>
      </c>
      <c r="L9" s="27" t="s">
        <v>33</v>
      </c>
      <c r="M9" s="20"/>
      <c r="N9" s="20"/>
      <c r="O9" s="20"/>
      <c r="P9" s="20"/>
      <c r="Q9" s="20"/>
      <c r="R9" s="20"/>
      <c r="S9" s="20"/>
      <c r="T9" s="20"/>
      <c r="U9" s="20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</row>
    <row r="10" spans="1:154" s="13" customFormat="1" ht="39" customHeight="1">
      <c r="A10" s="17">
        <v>4</v>
      </c>
      <c r="B10" s="98" t="s">
        <v>13</v>
      </c>
      <c r="C10" s="98" t="s">
        <v>34</v>
      </c>
      <c r="D10" s="98" t="s">
        <v>15</v>
      </c>
      <c r="E10" s="65">
        <v>2018</v>
      </c>
      <c r="F10" s="19" t="s">
        <v>35</v>
      </c>
      <c r="G10" s="19" t="s">
        <v>36</v>
      </c>
      <c r="H10" s="19" t="s">
        <v>37</v>
      </c>
      <c r="I10" s="19" t="s">
        <v>19</v>
      </c>
      <c r="J10" s="19" t="s">
        <v>38</v>
      </c>
      <c r="K10" s="19">
        <v>80</v>
      </c>
      <c r="L10" s="19" t="s">
        <v>39</v>
      </c>
      <c r="M10" s="20"/>
      <c r="N10" s="20"/>
      <c r="O10" s="20"/>
      <c r="P10" s="20"/>
      <c r="Q10" s="20"/>
      <c r="R10" s="20"/>
      <c r="S10" s="20"/>
      <c r="T10" s="20"/>
      <c r="U10" s="20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</row>
    <row r="11" spans="1:154" s="13" customFormat="1" ht="39" customHeight="1">
      <c r="A11" s="17">
        <v>5</v>
      </c>
      <c r="B11" s="98" t="s">
        <v>40</v>
      </c>
      <c r="C11" s="98" t="s">
        <v>41</v>
      </c>
      <c r="D11" s="98" t="s">
        <v>15</v>
      </c>
      <c r="E11" s="65">
        <v>2018</v>
      </c>
      <c r="F11" s="19" t="s">
        <v>42</v>
      </c>
      <c r="G11" s="19" t="s">
        <v>43</v>
      </c>
      <c r="H11" s="19" t="s">
        <v>44</v>
      </c>
      <c r="I11" s="19" t="s">
        <v>19</v>
      </c>
      <c r="J11" s="19" t="s">
        <v>20</v>
      </c>
      <c r="K11" s="19">
        <v>70</v>
      </c>
      <c r="L11" s="19" t="s">
        <v>21</v>
      </c>
      <c r="M11" s="20"/>
      <c r="N11" s="20"/>
      <c r="O11" s="20"/>
      <c r="P11" s="20"/>
      <c r="Q11" s="20"/>
      <c r="R11" s="20"/>
      <c r="S11" s="20"/>
      <c r="T11" s="20"/>
      <c r="U11" s="20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</row>
    <row r="12" spans="1:154" s="13" customFormat="1" ht="39" customHeight="1">
      <c r="A12" s="17">
        <v>6</v>
      </c>
      <c r="B12" s="100" t="s">
        <v>45</v>
      </c>
      <c r="C12" s="100" t="s">
        <v>46</v>
      </c>
      <c r="D12" s="100" t="s">
        <v>47</v>
      </c>
      <c r="E12" s="67">
        <v>2017</v>
      </c>
      <c r="F12" s="18" t="s">
        <v>48</v>
      </c>
      <c r="G12" s="18" t="s">
        <v>49</v>
      </c>
      <c r="H12" s="18" t="s">
        <v>50</v>
      </c>
      <c r="I12" s="18" t="s">
        <v>51</v>
      </c>
      <c r="J12" s="18" t="s">
        <v>52</v>
      </c>
      <c r="K12" s="18">
        <v>65</v>
      </c>
      <c r="L12" s="18" t="s">
        <v>21</v>
      </c>
      <c r="M12" s="20"/>
      <c r="N12" s="20"/>
      <c r="O12" s="20"/>
      <c r="P12" s="20"/>
      <c r="Q12" s="20"/>
      <c r="R12" s="20"/>
      <c r="S12" s="20"/>
      <c r="T12" s="20"/>
      <c r="U12" s="20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</row>
    <row r="13" spans="1:154" s="8" customFormat="1" ht="39" customHeight="1">
      <c r="A13" s="17">
        <v>7</v>
      </c>
      <c r="B13" s="101" t="s">
        <v>53</v>
      </c>
      <c r="C13" s="101" t="s">
        <v>54</v>
      </c>
      <c r="D13" s="101" t="s">
        <v>55</v>
      </c>
      <c r="E13" s="68">
        <v>2018</v>
      </c>
      <c r="F13" s="28" t="s">
        <v>56</v>
      </c>
      <c r="G13" s="28" t="s">
        <v>43</v>
      </c>
      <c r="H13" s="28" t="s">
        <v>57</v>
      </c>
      <c r="I13" s="28" t="s">
        <v>19</v>
      </c>
      <c r="J13" s="28" t="s">
        <v>28</v>
      </c>
      <c r="K13" s="28">
        <v>80</v>
      </c>
      <c r="L13" s="28" t="s">
        <v>21</v>
      </c>
      <c r="M13" s="20"/>
      <c r="N13" s="20"/>
      <c r="O13" s="20"/>
      <c r="P13" s="20"/>
      <c r="Q13" s="20"/>
      <c r="R13" s="20"/>
      <c r="S13" s="20"/>
      <c r="T13" s="20"/>
      <c r="U13" s="20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</row>
    <row r="14" spans="1:154" ht="47.25" customHeight="1">
      <c r="A14" s="17">
        <v>8</v>
      </c>
      <c r="B14" s="102" t="s">
        <v>58</v>
      </c>
      <c r="C14" s="102" t="s">
        <v>59</v>
      </c>
      <c r="D14" s="102" t="s">
        <v>60</v>
      </c>
      <c r="E14" s="69">
        <v>2018</v>
      </c>
      <c r="F14" s="29" t="s">
        <v>61</v>
      </c>
      <c r="G14" s="29"/>
      <c r="H14" s="29" t="s">
        <v>62</v>
      </c>
      <c r="I14" s="29" t="s">
        <v>19</v>
      </c>
      <c r="J14" s="29" t="s">
        <v>28</v>
      </c>
      <c r="K14" s="29" t="s">
        <v>63</v>
      </c>
      <c r="L14" s="29" t="s">
        <v>21</v>
      </c>
      <c r="M14" s="20"/>
      <c r="N14" s="20"/>
      <c r="O14" s="20"/>
      <c r="P14" s="20"/>
      <c r="Q14" s="20"/>
      <c r="R14" s="20"/>
      <c r="S14" s="20"/>
      <c r="T14" s="20"/>
      <c r="U14" s="20"/>
    </row>
    <row r="15" spans="1:154" s="13" customFormat="1" ht="39" customHeight="1">
      <c r="A15" s="17">
        <v>9</v>
      </c>
      <c r="B15" s="99" t="s">
        <v>64</v>
      </c>
      <c r="C15" s="99" t="str">
        <f>HYPERLINK("https://starylev.com.ua/moyi-vynahody","Мої винаходи")</f>
        <v>Мої винаходи</v>
      </c>
      <c r="D15" s="99" t="s">
        <v>23</v>
      </c>
      <c r="E15" s="66">
        <v>2017</v>
      </c>
      <c r="F15" s="27" t="s">
        <v>65</v>
      </c>
      <c r="G15" s="27" t="s">
        <v>66</v>
      </c>
      <c r="H15" s="27" t="s">
        <v>67</v>
      </c>
      <c r="I15" s="27" t="s">
        <v>27</v>
      </c>
      <c r="J15" s="27" t="s">
        <v>20</v>
      </c>
      <c r="K15" s="27">
        <v>90</v>
      </c>
      <c r="L15" s="27" t="s">
        <v>21</v>
      </c>
      <c r="M15" s="20"/>
      <c r="N15" s="20"/>
      <c r="O15" s="20"/>
      <c r="P15" s="20"/>
      <c r="Q15" s="20"/>
      <c r="R15" s="20"/>
      <c r="S15" s="20"/>
      <c r="T15" s="20"/>
      <c r="U15" s="20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</row>
    <row r="16" spans="1:154" ht="49.5" customHeight="1">
      <c r="A16" s="17">
        <v>10</v>
      </c>
      <c r="B16" s="103" t="s">
        <v>68</v>
      </c>
      <c r="C16" s="103" t="s">
        <v>69</v>
      </c>
      <c r="D16" s="103" t="s">
        <v>70</v>
      </c>
      <c r="E16" s="70">
        <v>2018</v>
      </c>
      <c r="F16" s="30" t="s">
        <v>71</v>
      </c>
      <c r="G16" s="30" t="s">
        <v>72</v>
      </c>
      <c r="H16" s="30" t="s">
        <v>73</v>
      </c>
      <c r="I16" s="30" t="s">
        <v>19</v>
      </c>
      <c r="J16" s="30" t="s">
        <v>28</v>
      </c>
      <c r="K16" s="30">
        <v>80</v>
      </c>
      <c r="L16" s="30" t="s">
        <v>21</v>
      </c>
      <c r="M16" s="20"/>
      <c r="N16" s="20"/>
      <c r="O16" s="20"/>
      <c r="P16" s="20"/>
      <c r="Q16" s="20"/>
      <c r="R16" s="20"/>
      <c r="S16" s="20"/>
      <c r="T16" s="20"/>
      <c r="U16" s="20"/>
    </row>
    <row r="17" spans="1:154" s="13" customFormat="1" ht="47.25" customHeight="1">
      <c r="A17" s="17">
        <v>11</v>
      </c>
      <c r="B17" s="98" t="s">
        <v>74</v>
      </c>
      <c r="C17" s="98" t="s">
        <v>75</v>
      </c>
      <c r="D17" s="98" t="s">
        <v>15</v>
      </c>
      <c r="E17" s="65">
        <v>2017</v>
      </c>
      <c r="F17" s="19" t="s">
        <v>76</v>
      </c>
      <c r="G17" s="19" t="s">
        <v>31</v>
      </c>
      <c r="H17" s="19" t="s">
        <v>77</v>
      </c>
      <c r="I17" s="19" t="s">
        <v>19</v>
      </c>
      <c r="J17" s="19" t="s">
        <v>20</v>
      </c>
      <c r="K17" s="19">
        <v>70</v>
      </c>
      <c r="L17" s="19" t="s">
        <v>39</v>
      </c>
      <c r="M17" s="20"/>
      <c r="N17" s="20"/>
      <c r="O17" s="20"/>
      <c r="P17" s="20"/>
      <c r="Q17" s="20"/>
      <c r="R17" s="20"/>
      <c r="S17" s="20"/>
      <c r="T17" s="20"/>
      <c r="U17" s="20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</row>
    <row r="18" spans="1:154" s="13" customFormat="1" ht="39" customHeight="1">
      <c r="A18" s="17">
        <v>12</v>
      </c>
      <c r="B18" s="98" t="s">
        <v>78</v>
      </c>
      <c r="C18" s="98" t="s">
        <v>79</v>
      </c>
      <c r="D18" s="98" t="s">
        <v>15</v>
      </c>
      <c r="E18" s="65">
        <v>2018</v>
      </c>
      <c r="F18" s="19" t="s">
        <v>80</v>
      </c>
      <c r="G18" s="19" t="s">
        <v>72</v>
      </c>
      <c r="H18" s="19" t="s">
        <v>81</v>
      </c>
      <c r="I18" s="19" t="s">
        <v>19</v>
      </c>
      <c r="J18" s="19" t="s">
        <v>20</v>
      </c>
      <c r="K18" s="19">
        <v>170</v>
      </c>
      <c r="L18" s="19" t="s">
        <v>39</v>
      </c>
      <c r="M18" s="20"/>
      <c r="N18" s="20"/>
      <c r="O18" s="20"/>
      <c r="P18" s="20"/>
      <c r="Q18" s="20"/>
      <c r="R18" s="20"/>
      <c r="S18" s="20"/>
      <c r="T18" s="20"/>
      <c r="U18" s="20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</row>
    <row r="19" spans="1:154" s="13" customFormat="1" ht="39" customHeight="1">
      <c r="A19" s="17">
        <v>13</v>
      </c>
      <c r="B19" s="98" t="s">
        <v>82</v>
      </c>
      <c r="C19" s="98" t="s">
        <v>83</v>
      </c>
      <c r="D19" s="98" t="s">
        <v>15</v>
      </c>
      <c r="E19" s="65">
        <v>2018</v>
      </c>
      <c r="F19" s="19" t="s">
        <v>84</v>
      </c>
      <c r="G19" s="19" t="s">
        <v>85</v>
      </c>
      <c r="H19" s="19" t="s">
        <v>86</v>
      </c>
      <c r="I19" s="19" t="s">
        <v>19</v>
      </c>
      <c r="J19" s="19" t="s">
        <v>20</v>
      </c>
      <c r="K19" s="19">
        <v>70</v>
      </c>
      <c r="L19" s="19" t="s">
        <v>21</v>
      </c>
      <c r="M19" s="20"/>
      <c r="N19" s="20"/>
      <c r="O19" s="20"/>
      <c r="P19" s="20"/>
      <c r="Q19" s="20"/>
      <c r="R19" s="20"/>
      <c r="S19" s="20"/>
      <c r="T19" s="20"/>
      <c r="U19" s="20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</row>
    <row r="20" spans="1:154" s="13" customFormat="1" ht="39" customHeight="1">
      <c r="A20" s="17">
        <v>14</v>
      </c>
      <c r="B20" s="104" t="s">
        <v>87</v>
      </c>
      <c r="C20" s="104" t="s">
        <v>88</v>
      </c>
      <c r="D20" s="105" t="s">
        <v>89</v>
      </c>
      <c r="E20" s="71">
        <v>2018</v>
      </c>
      <c r="F20" s="17" t="s">
        <v>90</v>
      </c>
      <c r="G20" s="31" t="s">
        <v>91</v>
      </c>
      <c r="H20" s="17" t="s">
        <v>92</v>
      </c>
      <c r="I20" s="17" t="s">
        <v>19</v>
      </c>
      <c r="J20" s="17" t="s">
        <v>20</v>
      </c>
      <c r="K20" s="17">
        <v>80</v>
      </c>
      <c r="L20" s="17" t="s">
        <v>33</v>
      </c>
      <c r="M20" s="20"/>
      <c r="N20" s="20"/>
      <c r="O20" s="20"/>
      <c r="P20" s="20"/>
      <c r="Q20" s="20"/>
      <c r="R20" s="20"/>
      <c r="S20" s="20"/>
      <c r="T20" s="20"/>
      <c r="U20" s="20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</row>
    <row r="21" spans="1:154" s="13" customFormat="1" ht="39" customHeight="1">
      <c r="A21" s="17">
        <v>15</v>
      </c>
      <c r="B21" s="104" t="s">
        <v>87</v>
      </c>
      <c r="C21" s="104" t="s">
        <v>93</v>
      </c>
      <c r="D21" s="105" t="s">
        <v>89</v>
      </c>
      <c r="E21" s="71">
        <v>2018</v>
      </c>
      <c r="F21" s="17" t="s">
        <v>94</v>
      </c>
      <c r="G21" s="31" t="s">
        <v>91</v>
      </c>
      <c r="H21" s="17" t="s">
        <v>92</v>
      </c>
      <c r="I21" s="17" t="s">
        <v>19</v>
      </c>
      <c r="J21" s="17" t="s">
        <v>20</v>
      </c>
      <c r="K21" s="17">
        <v>80</v>
      </c>
      <c r="L21" s="17" t="s">
        <v>33</v>
      </c>
      <c r="M21" s="20"/>
      <c r="N21" s="20"/>
      <c r="O21" s="20"/>
      <c r="P21" s="20"/>
      <c r="Q21" s="20"/>
      <c r="R21" s="20"/>
      <c r="S21" s="20"/>
      <c r="T21" s="20"/>
      <c r="U21" s="20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</row>
    <row r="22" spans="1:154" s="13" customFormat="1" ht="39" customHeight="1">
      <c r="A22" s="17">
        <v>16</v>
      </c>
      <c r="B22" s="104" t="s">
        <v>87</v>
      </c>
      <c r="C22" s="104" t="s">
        <v>95</v>
      </c>
      <c r="D22" s="105" t="s">
        <v>89</v>
      </c>
      <c r="E22" s="71">
        <v>2017</v>
      </c>
      <c r="F22" s="17" t="s">
        <v>96</v>
      </c>
      <c r="G22" s="31" t="s">
        <v>97</v>
      </c>
      <c r="H22" s="17" t="s">
        <v>92</v>
      </c>
      <c r="I22" s="17" t="s">
        <v>19</v>
      </c>
      <c r="J22" s="17" t="s">
        <v>20</v>
      </c>
      <c r="K22" s="17">
        <v>80</v>
      </c>
      <c r="L22" s="17" t="s">
        <v>33</v>
      </c>
      <c r="M22" s="20"/>
      <c r="N22" s="20"/>
      <c r="O22" s="20"/>
      <c r="P22" s="20"/>
      <c r="Q22" s="20"/>
      <c r="R22" s="20"/>
      <c r="S22" s="20"/>
      <c r="T22" s="20"/>
      <c r="U22" s="20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</row>
    <row r="23" spans="1:154" s="13" customFormat="1" ht="39" customHeight="1">
      <c r="A23" s="17">
        <v>17</v>
      </c>
      <c r="B23" s="100" t="s">
        <v>98</v>
      </c>
      <c r="C23" s="100" t="s">
        <v>99</v>
      </c>
      <c r="D23" s="100" t="s">
        <v>47</v>
      </c>
      <c r="E23" s="67">
        <v>2017</v>
      </c>
      <c r="F23" s="18" t="s">
        <v>100</v>
      </c>
      <c r="G23" s="18" t="s">
        <v>101</v>
      </c>
      <c r="H23" s="18" t="s">
        <v>102</v>
      </c>
      <c r="I23" s="18" t="s">
        <v>51</v>
      </c>
      <c r="J23" s="18" t="s">
        <v>103</v>
      </c>
      <c r="K23" s="18">
        <v>65</v>
      </c>
      <c r="L23" s="18" t="s">
        <v>21</v>
      </c>
      <c r="M23" s="20"/>
      <c r="N23" s="20"/>
      <c r="O23" s="20"/>
      <c r="P23" s="20"/>
      <c r="Q23" s="20"/>
      <c r="R23" s="20"/>
      <c r="S23" s="20"/>
      <c r="T23" s="20"/>
      <c r="U23" s="20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</row>
    <row r="24" spans="1:154" s="8" customFormat="1" ht="39" customHeight="1">
      <c r="A24" s="17">
        <v>18</v>
      </c>
      <c r="B24" s="101" t="s">
        <v>104</v>
      </c>
      <c r="C24" s="101" t="s">
        <v>105</v>
      </c>
      <c r="D24" s="101" t="s">
        <v>55</v>
      </c>
      <c r="E24" s="68">
        <v>2018</v>
      </c>
      <c r="F24" s="28" t="s">
        <v>106</v>
      </c>
      <c r="G24" s="28" t="s">
        <v>107</v>
      </c>
      <c r="H24" s="28" t="s">
        <v>57</v>
      </c>
      <c r="I24" s="28" t="s">
        <v>19</v>
      </c>
      <c r="J24" s="28" t="s">
        <v>28</v>
      </c>
      <c r="K24" s="28">
        <v>80</v>
      </c>
      <c r="L24" s="28" t="s">
        <v>21</v>
      </c>
      <c r="M24" s="20"/>
      <c r="N24" s="20"/>
      <c r="O24" s="20"/>
      <c r="P24" s="20"/>
      <c r="Q24" s="20"/>
      <c r="R24" s="20"/>
      <c r="S24" s="20"/>
      <c r="T24" s="20"/>
      <c r="U24" s="20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</row>
    <row r="25" spans="1:154" ht="39" customHeight="1">
      <c r="A25" s="17">
        <v>19</v>
      </c>
      <c r="B25" s="106" t="s">
        <v>108</v>
      </c>
      <c r="C25" s="106" t="s">
        <v>109</v>
      </c>
      <c r="D25" s="106" t="s">
        <v>110</v>
      </c>
      <c r="E25" s="73">
        <v>2017</v>
      </c>
      <c r="F25" s="32" t="s">
        <v>111</v>
      </c>
      <c r="G25" s="32" t="s">
        <v>112</v>
      </c>
      <c r="H25" s="32" t="s">
        <v>50</v>
      </c>
      <c r="I25" s="32" t="s">
        <v>27</v>
      </c>
      <c r="J25" s="32" t="s">
        <v>28</v>
      </c>
      <c r="K25" s="32">
        <v>60</v>
      </c>
      <c r="L25" s="32" t="s">
        <v>21</v>
      </c>
      <c r="M25" s="20"/>
      <c r="N25" s="20"/>
      <c r="O25" s="20"/>
      <c r="P25" s="20"/>
      <c r="Q25" s="20"/>
      <c r="R25" s="20"/>
      <c r="S25" s="20"/>
      <c r="T25" s="20"/>
      <c r="U25" s="20"/>
    </row>
    <row r="26" spans="1:154" ht="39" customHeight="1">
      <c r="A26" s="17">
        <v>20</v>
      </c>
      <c r="B26" s="106" t="s">
        <v>113</v>
      </c>
      <c r="C26" s="106" t="s">
        <v>114</v>
      </c>
      <c r="D26" s="106" t="s">
        <v>110</v>
      </c>
      <c r="E26" s="73">
        <v>2017</v>
      </c>
      <c r="F26" s="32" t="s">
        <v>115</v>
      </c>
      <c r="G26" s="32" t="s">
        <v>116</v>
      </c>
      <c r="H26" s="32" t="s">
        <v>50</v>
      </c>
      <c r="I26" s="32" t="s">
        <v>27</v>
      </c>
      <c r="J26" s="32" t="s">
        <v>20</v>
      </c>
      <c r="K26" s="32">
        <v>70</v>
      </c>
      <c r="L26" s="32" t="s">
        <v>21</v>
      </c>
      <c r="M26" s="20"/>
      <c r="N26" s="20"/>
      <c r="O26" s="20"/>
      <c r="P26" s="20"/>
      <c r="Q26" s="20"/>
      <c r="R26" s="20"/>
      <c r="S26" s="20"/>
      <c r="T26" s="20"/>
      <c r="U26" s="20"/>
    </row>
    <row r="27" spans="1:154" s="13" customFormat="1" ht="39" customHeight="1">
      <c r="A27" s="17">
        <v>21</v>
      </c>
      <c r="B27" s="99" t="s">
        <v>117</v>
      </c>
      <c r="C27" s="99" t="str">
        <f>HYPERLINK("https://starylev.com.ua/dzhordzh-i-blakytnyy-suputnyk","Джордж і Блакитний Супутник")</f>
        <v>Джордж і Блакитний Супутник</v>
      </c>
      <c r="D27" s="99" t="s">
        <v>23</v>
      </c>
      <c r="E27" s="66">
        <v>2018</v>
      </c>
      <c r="F27" s="27" t="s">
        <v>118</v>
      </c>
      <c r="G27" s="27" t="s">
        <v>107</v>
      </c>
      <c r="H27" s="27" t="s">
        <v>32</v>
      </c>
      <c r="I27" s="27" t="s">
        <v>119</v>
      </c>
      <c r="J27" s="27" t="s">
        <v>20</v>
      </c>
      <c r="K27" s="27">
        <v>80</v>
      </c>
      <c r="L27" s="27" t="s">
        <v>21</v>
      </c>
      <c r="M27" s="20"/>
      <c r="N27" s="20"/>
      <c r="O27" s="20"/>
      <c r="P27" s="20"/>
      <c r="Q27" s="20"/>
      <c r="R27" s="20"/>
      <c r="S27" s="20"/>
      <c r="T27" s="20"/>
      <c r="U27" s="20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</row>
    <row r="28" spans="1:154" s="13" customFormat="1" ht="39" customHeight="1">
      <c r="A28" s="17">
        <v>22</v>
      </c>
      <c r="B28" s="99" t="s">
        <v>117</v>
      </c>
      <c r="C28" s="99" t="str">
        <f>HYPERLINK("https://starylev.com.ua/dzhordzh-i-nezlamnyy-kod","Джордж і незламний код")</f>
        <v>Джордж і незламний код</v>
      </c>
      <c r="D28" s="99" t="s">
        <v>23</v>
      </c>
      <c r="E28" s="66">
        <v>2018</v>
      </c>
      <c r="F28" s="27" t="s">
        <v>120</v>
      </c>
      <c r="G28" s="27" t="s">
        <v>121</v>
      </c>
      <c r="H28" s="27" t="s">
        <v>32</v>
      </c>
      <c r="I28" s="27" t="s">
        <v>119</v>
      </c>
      <c r="J28" s="27" t="s">
        <v>20</v>
      </c>
      <c r="K28" s="27">
        <v>80</v>
      </c>
      <c r="L28" s="27" t="s">
        <v>21</v>
      </c>
      <c r="M28" s="20"/>
      <c r="N28" s="20"/>
      <c r="O28" s="20"/>
      <c r="P28" s="20"/>
      <c r="Q28" s="20"/>
      <c r="R28" s="20"/>
      <c r="S28" s="20"/>
      <c r="T28" s="20"/>
      <c r="U28" s="20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</row>
    <row r="29" spans="1:154" s="13" customFormat="1" ht="39" customHeight="1">
      <c r="A29" s="17">
        <v>23</v>
      </c>
      <c r="B29" s="98" t="s">
        <v>122</v>
      </c>
      <c r="C29" s="98" t="s">
        <v>123</v>
      </c>
      <c r="D29" s="98" t="s">
        <v>15</v>
      </c>
      <c r="E29" s="65">
        <v>2018</v>
      </c>
      <c r="F29" s="19" t="s">
        <v>124</v>
      </c>
      <c r="G29" s="19" t="s">
        <v>125</v>
      </c>
      <c r="H29" s="19" t="s">
        <v>126</v>
      </c>
      <c r="I29" s="19" t="s">
        <v>19</v>
      </c>
      <c r="J29" s="19" t="s">
        <v>20</v>
      </c>
      <c r="K29" s="19">
        <v>70</v>
      </c>
      <c r="L29" s="19" t="s">
        <v>21</v>
      </c>
      <c r="M29" s="20"/>
      <c r="N29" s="20"/>
      <c r="O29" s="20"/>
      <c r="P29" s="20"/>
      <c r="Q29" s="20"/>
      <c r="R29" s="20"/>
      <c r="S29" s="20"/>
      <c r="T29" s="20"/>
      <c r="U29" s="20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</row>
    <row r="30" spans="1:154" s="13" customFormat="1" ht="39" customHeight="1">
      <c r="A30" s="17">
        <v>24</v>
      </c>
      <c r="B30" s="98" t="s">
        <v>122</v>
      </c>
      <c r="C30" s="98" t="s">
        <v>127</v>
      </c>
      <c r="D30" s="98" t="s">
        <v>15</v>
      </c>
      <c r="E30" s="65">
        <v>2018</v>
      </c>
      <c r="F30" s="19" t="s">
        <v>128</v>
      </c>
      <c r="G30" s="19" t="s">
        <v>25</v>
      </c>
      <c r="H30" s="19" t="s">
        <v>126</v>
      </c>
      <c r="I30" s="19" t="s">
        <v>19</v>
      </c>
      <c r="J30" s="19" t="s">
        <v>20</v>
      </c>
      <c r="K30" s="19">
        <v>70</v>
      </c>
      <c r="L30" s="19" t="s">
        <v>21</v>
      </c>
      <c r="M30" s="20"/>
      <c r="N30" s="20"/>
      <c r="O30" s="20"/>
      <c r="P30" s="20"/>
      <c r="Q30" s="20"/>
      <c r="R30" s="20"/>
      <c r="S30" s="20"/>
      <c r="T30" s="20"/>
      <c r="U30" s="20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</row>
    <row r="31" spans="1:154" s="13" customFormat="1" ht="39" customHeight="1">
      <c r="A31" s="17">
        <v>25</v>
      </c>
      <c r="B31" s="98" t="s">
        <v>129</v>
      </c>
      <c r="C31" s="98" t="s">
        <v>130</v>
      </c>
      <c r="D31" s="98" t="s">
        <v>15</v>
      </c>
      <c r="E31" s="65">
        <v>2017</v>
      </c>
      <c r="F31" s="19" t="s">
        <v>131</v>
      </c>
      <c r="G31" s="19" t="s">
        <v>132</v>
      </c>
      <c r="H31" s="19" t="s">
        <v>133</v>
      </c>
      <c r="I31" s="19" t="s">
        <v>19</v>
      </c>
      <c r="J31" s="19" t="s">
        <v>20</v>
      </c>
      <c r="K31" s="19">
        <v>70</v>
      </c>
      <c r="L31" s="19" t="s">
        <v>21</v>
      </c>
      <c r="M31" s="20"/>
      <c r="N31" s="20"/>
      <c r="O31" s="20"/>
      <c r="P31" s="20"/>
      <c r="Q31" s="20"/>
      <c r="R31" s="20"/>
      <c r="S31" s="20"/>
      <c r="T31" s="20"/>
      <c r="U31" s="20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</row>
    <row r="32" spans="1:154" s="13" customFormat="1" ht="39" customHeight="1">
      <c r="A32" s="17">
        <v>26</v>
      </c>
      <c r="B32" s="98" t="s">
        <v>134</v>
      </c>
      <c r="C32" s="98" t="s">
        <v>135</v>
      </c>
      <c r="D32" s="98" t="s">
        <v>15</v>
      </c>
      <c r="E32" s="65">
        <v>2018</v>
      </c>
      <c r="F32" s="19" t="s">
        <v>136</v>
      </c>
      <c r="G32" s="19" t="s">
        <v>137</v>
      </c>
      <c r="H32" s="19" t="s">
        <v>126</v>
      </c>
      <c r="I32" s="19" t="s">
        <v>19</v>
      </c>
      <c r="J32" s="19" t="s">
        <v>20</v>
      </c>
      <c r="K32" s="19">
        <v>70</v>
      </c>
      <c r="L32" s="19" t="s">
        <v>21</v>
      </c>
      <c r="M32" s="20"/>
      <c r="N32" s="20"/>
      <c r="O32" s="20"/>
      <c r="P32" s="20"/>
      <c r="Q32" s="20"/>
      <c r="R32" s="20"/>
      <c r="S32" s="20"/>
      <c r="T32" s="20"/>
      <c r="U32" s="20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</row>
    <row r="33" spans="1:154" s="13" customFormat="1" ht="39" customHeight="1">
      <c r="A33" s="17">
        <v>27</v>
      </c>
      <c r="B33" s="98" t="s">
        <v>134</v>
      </c>
      <c r="C33" s="98" t="s">
        <v>138</v>
      </c>
      <c r="D33" s="98" t="s">
        <v>15</v>
      </c>
      <c r="E33" s="65">
        <v>2017</v>
      </c>
      <c r="F33" s="19" t="s">
        <v>139</v>
      </c>
      <c r="G33" s="19" t="s">
        <v>140</v>
      </c>
      <c r="H33" s="19" t="s">
        <v>126</v>
      </c>
      <c r="I33" s="19" t="s">
        <v>19</v>
      </c>
      <c r="J33" s="19" t="s">
        <v>20</v>
      </c>
      <c r="K33" s="19">
        <v>70</v>
      </c>
      <c r="L33" s="19" t="s">
        <v>21</v>
      </c>
      <c r="M33" s="20"/>
      <c r="N33" s="20"/>
      <c r="O33" s="20"/>
      <c r="P33" s="20"/>
      <c r="Q33" s="20"/>
      <c r="R33" s="20"/>
      <c r="S33" s="20"/>
      <c r="T33" s="20"/>
      <c r="U33" s="20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</row>
    <row r="34" spans="1:154" s="13" customFormat="1" ht="39" customHeight="1">
      <c r="A34" s="17">
        <v>28</v>
      </c>
      <c r="B34" s="98" t="s">
        <v>134</v>
      </c>
      <c r="C34" s="98" t="s">
        <v>141</v>
      </c>
      <c r="D34" s="98" t="s">
        <v>15</v>
      </c>
      <c r="E34" s="65">
        <v>2018</v>
      </c>
      <c r="F34" s="19" t="s">
        <v>142</v>
      </c>
      <c r="G34" s="19" t="s">
        <v>143</v>
      </c>
      <c r="H34" s="19" t="s">
        <v>126</v>
      </c>
      <c r="I34" s="19" t="s">
        <v>19</v>
      </c>
      <c r="J34" s="19" t="s">
        <v>20</v>
      </c>
      <c r="K34" s="19">
        <v>70</v>
      </c>
      <c r="L34" s="19" t="s">
        <v>21</v>
      </c>
      <c r="M34" s="20"/>
      <c r="N34" s="20"/>
      <c r="O34" s="20"/>
      <c r="P34" s="20"/>
      <c r="Q34" s="20"/>
      <c r="R34" s="20"/>
      <c r="S34" s="20"/>
      <c r="T34" s="20"/>
      <c r="U34" s="20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</row>
    <row r="35" spans="1:154" s="13" customFormat="1" ht="39" customHeight="1">
      <c r="A35" s="17">
        <v>29</v>
      </c>
      <c r="B35" s="98" t="s">
        <v>134</v>
      </c>
      <c r="C35" s="98" t="s">
        <v>144</v>
      </c>
      <c r="D35" s="98" t="s">
        <v>15</v>
      </c>
      <c r="E35" s="65">
        <v>2018</v>
      </c>
      <c r="F35" s="19" t="s">
        <v>145</v>
      </c>
      <c r="G35" s="19" t="s">
        <v>146</v>
      </c>
      <c r="H35" s="19" t="s">
        <v>126</v>
      </c>
      <c r="I35" s="19" t="s">
        <v>19</v>
      </c>
      <c r="J35" s="19" t="s">
        <v>20</v>
      </c>
      <c r="K35" s="19">
        <v>70</v>
      </c>
      <c r="L35" s="19" t="s">
        <v>21</v>
      </c>
      <c r="M35" s="20"/>
      <c r="N35" s="20"/>
      <c r="O35" s="20"/>
      <c r="P35" s="20"/>
      <c r="Q35" s="20"/>
      <c r="R35" s="20"/>
      <c r="S35" s="20"/>
      <c r="T35" s="20"/>
      <c r="U35" s="20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</row>
    <row r="36" spans="1:154" s="13" customFormat="1" ht="39" customHeight="1">
      <c r="A36" s="17">
        <v>30</v>
      </c>
      <c r="B36" s="98" t="s">
        <v>134</v>
      </c>
      <c r="C36" s="98" t="s">
        <v>147</v>
      </c>
      <c r="D36" s="98" t="s">
        <v>15</v>
      </c>
      <c r="E36" s="65">
        <v>2018</v>
      </c>
      <c r="F36" s="19" t="s">
        <v>148</v>
      </c>
      <c r="G36" s="19" t="s">
        <v>149</v>
      </c>
      <c r="H36" s="19" t="s">
        <v>126</v>
      </c>
      <c r="I36" s="19" t="s">
        <v>19</v>
      </c>
      <c r="J36" s="19" t="s">
        <v>20</v>
      </c>
      <c r="K36" s="19">
        <v>70</v>
      </c>
      <c r="L36" s="19" t="s">
        <v>21</v>
      </c>
      <c r="M36" s="20"/>
      <c r="N36" s="20"/>
      <c r="O36" s="20"/>
      <c r="P36" s="20"/>
      <c r="Q36" s="20"/>
      <c r="R36" s="20"/>
      <c r="S36" s="20"/>
      <c r="T36" s="20"/>
      <c r="U36" s="20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</row>
    <row r="37" spans="1:154" s="13" customFormat="1" ht="39" customHeight="1">
      <c r="A37" s="17">
        <v>31</v>
      </c>
      <c r="B37" s="98" t="s">
        <v>134</v>
      </c>
      <c r="C37" s="98" t="s">
        <v>150</v>
      </c>
      <c r="D37" s="98" t="s">
        <v>15</v>
      </c>
      <c r="E37" s="65">
        <v>2017</v>
      </c>
      <c r="F37" s="19" t="s">
        <v>151</v>
      </c>
      <c r="G37" s="19" t="s">
        <v>152</v>
      </c>
      <c r="H37" s="19" t="s">
        <v>126</v>
      </c>
      <c r="I37" s="19" t="s">
        <v>19</v>
      </c>
      <c r="J37" s="19" t="s">
        <v>20</v>
      </c>
      <c r="K37" s="19">
        <v>70</v>
      </c>
      <c r="L37" s="19" t="s">
        <v>21</v>
      </c>
      <c r="M37" s="20"/>
      <c r="N37" s="20"/>
      <c r="O37" s="20"/>
      <c r="P37" s="20"/>
      <c r="Q37" s="20"/>
      <c r="R37" s="20"/>
      <c r="S37" s="20"/>
      <c r="T37" s="20"/>
      <c r="U37" s="20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</row>
    <row r="38" spans="1:154" s="13" customFormat="1" ht="39" customHeight="1">
      <c r="A38" s="17">
        <v>32</v>
      </c>
      <c r="B38" s="107" t="s">
        <v>153</v>
      </c>
      <c r="C38" s="107" t="s">
        <v>154</v>
      </c>
      <c r="D38" s="107" t="s">
        <v>155</v>
      </c>
      <c r="E38" s="74">
        <v>2018</v>
      </c>
      <c r="F38" s="33" t="s">
        <v>156</v>
      </c>
      <c r="G38" s="33" t="s">
        <v>157</v>
      </c>
      <c r="H38" s="33" t="s">
        <v>158</v>
      </c>
      <c r="I38" s="33" t="s">
        <v>159</v>
      </c>
      <c r="J38" s="33" t="s">
        <v>28</v>
      </c>
      <c r="K38" s="33">
        <v>90</v>
      </c>
      <c r="L38" s="33" t="s">
        <v>39</v>
      </c>
      <c r="M38" s="20"/>
      <c r="N38" s="20"/>
      <c r="O38" s="20"/>
      <c r="P38" s="20"/>
      <c r="Q38" s="20"/>
      <c r="R38" s="20"/>
      <c r="S38" s="20"/>
      <c r="T38" s="20"/>
      <c r="U38" s="20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</row>
    <row r="39" spans="1:154" ht="39" customHeight="1">
      <c r="A39" s="17">
        <v>33</v>
      </c>
      <c r="B39" s="103" t="s">
        <v>160</v>
      </c>
      <c r="C39" s="103" t="str">
        <f>HYPERLINK("http://www.lybid.org.ua/inozemni-movy/%D1%81%D1%82%D0%BE-%D0%BF%D0%BE%D0%B5%D0%B7%D1%96%D0%B9-detail","Сто поезій у перекладі Мойсея Фішбейна ")</f>
        <v xml:space="preserve">Сто поезій у перекладі Мойсея Фішбейна </v>
      </c>
      <c r="D39" s="103" t="s">
        <v>161</v>
      </c>
      <c r="E39" s="70">
        <v>2018</v>
      </c>
      <c r="F39" s="30" t="s">
        <v>162</v>
      </c>
      <c r="G39" s="30" t="s">
        <v>125</v>
      </c>
      <c r="H39" s="30" t="s">
        <v>50</v>
      </c>
      <c r="I39" s="30" t="s">
        <v>19</v>
      </c>
      <c r="J39" s="30" t="s">
        <v>163</v>
      </c>
      <c r="K39" s="30" t="s">
        <v>164</v>
      </c>
      <c r="L39" s="30" t="s">
        <v>33</v>
      </c>
      <c r="M39" s="20"/>
      <c r="N39" s="20"/>
      <c r="O39" s="20"/>
      <c r="P39" s="20"/>
      <c r="Q39" s="20"/>
      <c r="R39" s="20"/>
      <c r="S39" s="20"/>
      <c r="T39" s="20"/>
      <c r="U39" s="20"/>
    </row>
    <row r="40" spans="1:154" s="13" customFormat="1" ht="39" customHeight="1">
      <c r="A40" s="17">
        <v>34</v>
      </c>
      <c r="B40" s="104" t="s">
        <v>87</v>
      </c>
      <c r="C40" s="104" t="s">
        <v>165</v>
      </c>
      <c r="D40" s="105" t="s">
        <v>89</v>
      </c>
      <c r="E40" s="71">
        <v>2018</v>
      </c>
      <c r="F40" s="17" t="s">
        <v>166</v>
      </c>
      <c r="G40" s="31" t="s">
        <v>167</v>
      </c>
      <c r="H40" s="17" t="s">
        <v>168</v>
      </c>
      <c r="I40" s="17" t="s">
        <v>19</v>
      </c>
      <c r="J40" s="17" t="s">
        <v>163</v>
      </c>
      <c r="K40" s="17">
        <v>90</v>
      </c>
      <c r="L40" s="17" t="s">
        <v>39</v>
      </c>
      <c r="M40" s="20"/>
      <c r="N40" s="20"/>
      <c r="O40" s="20"/>
      <c r="P40" s="20"/>
      <c r="Q40" s="20"/>
      <c r="R40" s="20"/>
      <c r="S40" s="20"/>
      <c r="T40" s="20"/>
      <c r="U40" s="20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</row>
    <row r="41" spans="1:154" s="8" customFormat="1" ht="39" customHeight="1">
      <c r="A41" s="17">
        <v>35</v>
      </c>
      <c r="B41" s="101" t="s">
        <v>169</v>
      </c>
      <c r="C41" s="101" t="s">
        <v>170</v>
      </c>
      <c r="D41" s="101" t="s">
        <v>55</v>
      </c>
      <c r="E41" s="68">
        <v>2018</v>
      </c>
      <c r="F41" s="28" t="s">
        <v>171</v>
      </c>
      <c r="G41" s="28" t="s">
        <v>43</v>
      </c>
      <c r="H41" s="28" t="s">
        <v>172</v>
      </c>
      <c r="I41" s="28" t="s">
        <v>19</v>
      </c>
      <c r="J41" s="28" t="s">
        <v>28</v>
      </c>
      <c r="K41" s="28">
        <v>80</v>
      </c>
      <c r="L41" s="28" t="s">
        <v>21</v>
      </c>
      <c r="M41" s="20"/>
      <c r="N41" s="20"/>
      <c r="O41" s="20"/>
      <c r="P41" s="20"/>
      <c r="Q41" s="20"/>
      <c r="R41" s="20"/>
      <c r="S41" s="20"/>
      <c r="T41" s="20"/>
      <c r="U41" s="20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</row>
    <row r="42" spans="1:154" ht="39" customHeight="1">
      <c r="A42" s="17">
        <v>36</v>
      </c>
      <c r="B42" s="106" t="s">
        <v>108</v>
      </c>
      <c r="C42" s="106" t="s">
        <v>173</v>
      </c>
      <c r="D42" s="106" t="s">
        <v>110</v>
      </c>
      <c r="E42" s="73">
        <v>2018</v>
      </c>
      <c r="F42" s="32" t="s">
        <v>174</v>
      </c>
      <c r="G42" s="32" t="s">
        <v>175</v>
      </c>
      <c r="H42" s="32" t="s">
        <v>50</v>
      </c>
      <c r="I42" s="32" t="s">
        <v>27</v>
      </c>
      <c r="J42" s="32" t="s">
        <v>28</v>
      </c>
      <c r="K42" s="32">
        <v>60</v>
      </c>
      <c r="L42" s="32" t="s">
        <v>21</v>
      </c>
      <c r="M42" s="20"/>
      <c r="N42" s="20"/>
      <c r="O42" s="20"/>
      <c r="P42" s="20"/>
      <c r="Q42" s="20"/>
      <c r="R42" s="20"/>
      <c r="S42" s="20"/>
      <c r="T42" s="20"/>
      <c r="U42" s="20"/>
    </row>
    <row r="43" spans="1:154" s="13" customFormat="1" ht="39" customHeight="1">
      <c r="A43" s="17">
        <v>37</v>
      </c>
      <c r="B43" s="108" t="s">
        <v>176</v>
      </c>
      <c r="C43" s="108" t="s">
        <v>177</v>
      </c>
      <c r="D43" s="108" t="s">
        <v>178</v>
      </c>
      <c r="E43" s="75">
        <v>2018</v>
      </c>
      <c r="F43" s="34" t="s">
        <v>179</v>
      </c>
      <c r="G43" s="35" t="s">
        <v>137</v>
      </c>
      <c r="H43" s="34" t="s">
        <v>180</v>
      </c>
      <c r="I43" s="34" t="s">
        <v>19</v>
      </c>
      <c r="J43" s="34" t="s">
        <v>28</v>
      </c>
      <c r="K43" s="34">
        <v>80</v>
      </c>
      <c r="L43" s="34" t="s">
        <v>33</v>
      </c>
      <c r="M43" s="20"/>
      <c r="N43" s="20"/>
      <c r="O43" s="20"/>
      <c r="P43" s="20"/>
      <c r="Q43" s="20"/>
      <c r="R43" s="20"/>
      <c r="S43" s="20"/>
      <c r="T43" s="20"/>
      <c r="U43" s="20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</row>
    <row r="44" spans="1:154" s="11" customFormat="1" ht="39" customHeight="1">
      <c r="A44" s="17">
        <v>38</v>
      </c>
      <c r="B44" s="109" t="s">
        <v>181</v>
      </c>
      <c r="C44" s="109" t="s">
        <v>182</v>
      </c>
      <c r="D44" s="109" t="s">
        <v>183</v>
      </c>
      <c r="E44" s="76">
        <v>2018</v>
      </c>
      <c r="F44" s="22" t="s">
        <v>184</v>
      </c>
      <c r="G44" s="23" t="s">
        <v>116</v>
      </c>
      <c r="H44" s="22" t="s">
        <v>57</v>
      </c>
      <c r="I44" s="22" t="s">
        <v>19</v>
      </c>
      <c r="J44" s="22" t="s">
        <v>28</v>
      </c>
      <c r="K44" s="22">
        <v>80</v>
      </c>
      <c r="L44" s="22" t="s">
        <v>21</v>
      </c>
      <c r="M44" s="20"/>
      <c r="N44" s="20"/>
      <c r="O44" s="20"/>
      <c r="P44" s="20"/>
      <c r="Q44" s="20"/>
      <c r="R44" s="20"/>
      <c r="S44" s="20"/>
      <c r="T44" s="20"/>
      <c r="U44" s="20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</row>
    <row r="45" spans="1:154" ht="39" customHeight="1">
      <c r="A45" s="17">
        <v>39</v>
      </c>
      <c r="B45" s="110" t="s">
        <v>185</v>
      </c>
      <c r="C45" s="110" t="s">
        <v>186</v>
      </c>
      <c r="D45" s="110" t="s">
        <v>187</v>
      </c>
      <c r="E45" s="77">
        <v>2018</v>
      </c>
      <c r="F45" s="36" t="s">
        <v>188</v>
      </c>
      <c r="G45" s="36"/>
      <c r="H45" s="36" t="s">
        <v>189</v>
      </c>
      <c r="I45" s="36" t="s">
        <v>19</v>
      </c>
      <c r="J45" s="36" t="s">
        <v>28</v>
      </c>
      <c r="K45" s="36">
        <v>52</v>
      </c>
      <c r="L45" s="36" t="s">
        <v>21</v>
      </c>
      <c r="M45" s="20"/>
      <c r="N45" s="20"/>
      <c r="O45" s="20"/>
      <c r="P45" s="20"/>
      <c r="Q45" s="20"/>
      <c r="R45" s="20"/>
      <c r="S45" s="20"/>
      <c r="T45" s="20"/>
      <c r="U45" s="20"/>
    </row>
    <row r="46" spans="1:154" ht="39" customHeight="1">
      <c r="A46" s="17">
        <v>40</v>
      </c>
      <c r="B46" s="111" t="s">
        <v>190</v>
      </c>
      <c r="C46" s="111" t="s">
        <v>191</v>
      </c>
      <c r="D46" s="111" t="s">
        <v>192</v>
      </c>
      <c r="E46" s="78">
        <v>2017</v>
      </c>
      <c r="F46" s="37" t="s">
        <v>193</v>
      </c>
      <c r="G46" s="37" t="s">
        <v>140</v>
      </c>
      <c r="H46" s="37" t="s">
        <v>194</v>
      </c>
      <c r="I46" s="37" t="s">
        <v>19</v>
      </c>
      <c r="J46" s="37" t="s">
        <v>20</v>
      </c>
      <c r="K46" s="37">
        <v>90</v>
      </c>
      <c r="L46" s="37" t="s">
        <v>195</v>
      </c>
      <c r="M46" s="20"/>
      <c r="N46" s="20"/>
      <c r="O46" s="20"/>
      <c r="P46" s="20"/>
      <c r="Q46" s="20"/>
      <c r="R46" s="20"/>
      <c r="S46" s="20"/>
      <c r="T46" s="20"/>
      <c r="U46" s="20"/>
    </row>
    <row r="47" spans="1:154" ht="39" customHeight="1">
      <c r="A47" s="17">
        <v>41</v>
      </c>
      <c r="B47" s="111" t="s">
        <v>190</v>
      </c>
      <c r="C47" s="111" t="s">
        <v>196</v>
      </c>
      <c r="D47" s="111" t="s">
        <v>192</v>
      </c>
      <c r="E47" s="78">
        <v>2017</v>
      </c>
      <c r="F47" s="37" t="s">
        <v>197</v>
      </c>
      <c r="G47" s="37" t="s">
        <v>137</v>
      </c>
      <c r="H47" s="37" t="s">
        <v>194</v>
      </c>
      <c r="I47" s="37" t="s">
        <v>19</v>
      </c>
      <c r="J47" s="37" t="s">
        <v>20</v>
      </c>
      <c r="K47" s="37">
        <v>90</v>
      </c>
      <c r="L47" s="37" t="s">
        <v>195</v>
      </c>
      <c r="M47" s="20"/>
      <c r="N47" s="20"/>
      <c r="O47" s="20"/>
      <c r="P47" s="20"/>
      <c r="Q47" s="20"/>
      <c r="R47" s="20"/>
      <c r="S47" s="20"/>
      <c r="T47" s="20"/>
      <c r="U47" s="20"/>
    </row>
    <row r="48" spans="1:154" s="13" customFormat="1" ht="39" customHeight="1">
      <c r="A48" s="17">
        <v>42</v>
      </c>
      <c r="B48" s="99" t="s">
        <v>22</v>
      </c>
      <c r="C48" s="99" t="str">
        <f>HYPERLINK("https://starylev.com.ua/knyga-pisku-pamyat-shekspira","Книга піску. Пам'ять Шекспіра")</f>
        <v>Книга піску. Пам'ять Шекспіра</v>
      </c>
      <c r="D48" s="99" t="s">
        <v>23</v>
      </c>
      <c r="E48" s="66">
        <v>2018</v>
      </c>
      <c r="F48" s="27" t="s">
        <v>198</v>
      </c>
      <c r="G48" s="27" t="s">
        <v>72</v>
      </c>
      <c r="H48" s="27" t="s">
        <v>26</v>
      </c>
      <c r="I48" s="27" t="s">
        <v>27</v>
      </c>
      <c r="J48" s="27" t="s">
        <v>28</v>
      </c>
      <c r="K48" s="27">
        <v>90</v>
      </c>
      <c r="L48" s="27" t="s">
        <v>21</v>
      </c>
      <c r="M48" s="20"/>
      <c r="N48" s="20"/>
      <c r="O48" s="20"/>
      <c r="P48" s="20"/>
      <c r="Q48" s="20"/>
      <c r="R48" s="20"/>
      <c r="S48" s="20"/>
      <c r="T48" s="20"/>
      <c r="U48" s="20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</row>
    <row r="49" spans="1:154" s="13" customFormat="1" ht="39" customHeight="1">
      <c r="A49" s="17">
        <v>43</v>
      </c>
      <c r="B49" s="98" t="s">
        <v>122</v>
      </c>
      <c r="C49" s="98" t="s">
        <v>199</v>
      </c>
      <c r="D49" s="98" t="s">
        <v>15</v>
      </c>
      <c r="E49" s="65">
        <v>2018</v>
      </c>
      <c r="F49" s="19" t="s">
        <v>200</v>
      </c>
      <c r="G49" s="19" t="s">
        <v>125</v>
      </c>
      <c r="H49" s="19" t="s">
        <v>126</v>
      </c>
      <c r="I49" s="19" t="s">
        <v>19</v>
      </c>
      <c r="J49" s="19" t="s">
        <v>20</v>
      </c>
      <c r="K49" s="19">
        <v>70</v>
      </c>
      <c r="L49" s="19" t="s">
        <v>21</v>
      </c>
      <c r="M49" s="20"/>
      <c r="N49" s="20"/>
      <c r="O49" s="20"/>
      <c r="P49" s="20"/>
      <c r="Q49" s="20"/>
      <c r="R49" s="20"/>
      <c r="S49" s="20"/>
      <c r="T49" s="20"/>
      <c r="U49" s="20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</row>
    <row r="50" spans="1:154" s="13" customFormat="1" ht="39" customHeight="1">
      <c r="A50" s="17">
        <v>44</v>
      </c>
      <c r="B50" s="98" t="s">
        <v>134</v>
      </c>
      <c r="C50" s="98" t="s">
        <v>201</v>
      </c>
      <c r="D50" s="98" t="s">
        <v>15</v>
      </c>
      <c r="E50" s="65">
        <v>2017</v>
      </c>
      <c r="F50" s="19" t="s">
        <v>202</v>
      </c>
      <c r="G50" s="19" t="s">
        <v>203</v>
      </c>
      <c r="H50" s="19" t="s">
        <v>126</v>
      </c>
      <c r="I50" s="19" t="s">
        <v>19</v>
      </c>
      <c r="J50" s="19" t="s">
        <v>20</v>
      </c>
      <c r="K50" s="19">
        <v>70</v>
      </c>
      <c r="L50" s="19" t="s">
        <v>21</v>
      </c>
      <c r="M50" s="20"/>
      <c r="N50" s="20"/>
      <c r="O50" s="20"/>
      <c r="P50" s="20"/>
      <c r="Q50" s="20"/>
      <c r="R50" s="20"/>
      <c r="S50" s="20"/>
      <c r="T50" s="20"/>
      <c r="U50" s="20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</row>
    <row r="51" spans="1:154" s="8" customFormat="1" ht="39" customHeight="1">
      <c r="A51" s="17">
        <v>45</v>
      </c>
      <c r="B51" s="112" t="s">
        <v>204</v>
      </c>
      <c r="C51" s="112" t="s">
        <v>205</v>
      </c>
      <c r="D51" s="112" t="s">
        <v>206</v>
      </c>
      <c r="E51" s="79">
        <v>2017</v>
      </c>
      <c r="F51" s="38" t="s">
        <v>207</v>
      </c>
      <c r="G51" s="38" t="s">
        <v>208</v>
      </c>
      <c r="H51" s="38" t="s">
        <v>209</v>
      </c>
      <c r="I51" s="38" t="s">
        <v>19</v>
      </c>
      <c r="J51" s="38" t="s">
        <v>28</v>
      </c>
      <c r="K51" s="38">
        <v>60</v>
      </c>
      <c r="L51" s="38" t="s">
        <v>21</v>
      </c>
      <c r="M51" s="20"/>
      <c r="N51" s="20"/>
      <c r="O51" s="20"/>
      <c r="P51" s="20"/>
      <c r="Q51" s="20"/>
      <c r="R51" s="20"/>
      <c r="S51" s="20"/>
      <c r="T51" s="20"/>
      <c r="U51" s="20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</row>
    <row r="52" spans="1:154" s="13" customFormat="1" ht="39" customHeight="1">
      <c r="A52" s="17">
        <v>46</v>
      </c>
      <c r="B52" s="104" t="s">
        <v>87</v>
      </c>
      <c r="C52" s="104" t="s">
        <v>210</v>
      </c>
      <c r="D52" s="104" t="s">
        <v>89</v>
      </c>
      <c r="E52" s="71">
        <v>2018</v>
      </c>
      <c r="F52" s="17" t="s">
        <v>211</v>
      </c>
      <c r="G52" s="31"/>
      <c r="H52" s="17" t="s">
        <v>92</v>
      </c>
      <c r="I52" s="17" t="s">
        <v>19</v>
      </c>
      <c r="J52" s="17" t="s">
        <v>20</v>
      </c>
      <c r="K52" s="17">
        <v>80</v>
      </c>
      <c r="L52" s="17" t="s">
        <v>33</v>
      </c>
      <c r="M52" s="20"/>
      <c r="N52" s="20"/>
      <c r="O52" s="20"/>
      <c r="P52" s="20"/>
      <c r="Q52" s="20"/>
      <c r="R52" s="20"/>
      <c r="S52" s="20"/>
      <c r="T52" s="20"/>
      <c r="U52" s="20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</row>
    <row r="53" spans="1:154" ht="44.25" customHeight="1">
      <c r="A53" s="17">
        <v>47</v>
      </c>
      <c r="B53" s="109" t="s">
        <v>212</v>
      </c>
      <c r="C53" s="109" t="s">
        <v>213</v>
      </c>
      <c r="D53" s="109" t="s">
        <v>214</v>
      </c>
      <c r="E53" s="76">
        <v>2018</v>
      </c>
      <c r="F53" s="22" t="s">
        <v>215</v>
      </c>
      <c r="G53" s="22" t="s">
        <v>216</v>
      </c>
      <c r="H53" s="22" t="s">
        <v>189</v>
      </c>
      <c r="I53" s="22" t="s">
        <v>19</v>
      </c>
      <c r="J53" s="22" t="s">
        <v>20</v>
      </c>
      <c r="K53" s="22">
        <v>80</v>
      </c>
      <c r="L53" s="22" t="s">
        <v>21</v>
      </c>
      <c r="M53" s="20"/>
      <c r="N53" s="20"/>
      <c r="O53" s="20"/>
      <c r="P53" s="20"/>
      <c r="Q53" s="20"/>
      <c r="R53" s="20"/>
      <c r="S53" s="20"/>
      <c r="T53" s="20"/>
      <c r="U53" s="20"/>
    </row>
    <row r="54" spans="1:154" s="13" customFormat="1" ht="39" customHeight="1">
      <c r="A54" s="17">
        <v>48</v>
      </c>
      <c r="B54" s="100" t="s">
        <v>98</v>
      </c>
      <c r="C54" s="100" t="s">
        <v>217</v>
      </c>
      <c r="D54" s="100" t="s">
        <v>47</v>
      </c>
      <c r="E54" s="67">
        <v>2018</v>
      </c>
      <c r="F54" s="18" t="s">
        <v>218</v>
      </c>
      <c r="G54" s="18" t="s">
        <v>219</v>
      </c>
      <c r="H54" s="18" t="s">
        <v>102</v>
      </c>
      <c r="I54" s="18" t="s">
        <v>51</v>
      </c>
      <c r="J54" s="18" t="s">
        <v>103</v>
      </c>
      <c r="K54" s="18">
        <v>65</v>
      </c>
      <c r="L54" s="18" t="s">
        <v>21</v>
      </c>
      <c r="M54" s="20"/>
      <c r="N54" s="20"/>
      <c r="O54" s="20"/>
      <c r="P54" s="20"/>
      <c r="Q54" s="20"/>
      <c r="R54" s="20"/>
      <c r="S54" s="20"/>
      <c r="T54" s="20"/>
      <c r="U54" s="20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</row>
    <row r="55" spans="1:154" s="13" customFormat="1" ht="39" customHeight="1">
      <c r="A55" s="17">
        <v>49</v>
      </c>
      <c r="B55" s="100" t="s">
        <v>45</v>
      </c>
      <c r="C55" s="100" t="s">
        <v>220</v>
      </c>
      <c r="D55" s="100" t="s">
        <v>47</v>
      </c>
      <c r="E55" s="67">
        <v>2018</v>
      </c>
      <c r="F55" s="18" t="s">
        <v>221</v>
      </c>
      <c r="G55" s="18" t="s">
        <v>222</v>
      </c>
      <c r="H55" s="18" t="s">
        <v>50</v>
      </c>
      <c r="I55" s="18" t="s">
        <v>51</v>
      </c>
      <c r="J55" s="18" t="s">
        <v>223</v>
      </c>
      <c r="K55" s="18">
        <v>65</v>
      </c>
      <c r="L55" s="18" t="s">
        <v>21</v>
      </c>
      <c r="M55" s="20"/>
      <c r="N55" s="20"/>
      <c r="O55" s="20"/>
      <c r="P55" s="20"/>
      <c r="Q55" s="20"/>
      <c r="R55" s="20"/>
      <c r="S55" s="20"/>
      <c r="T55" s="20"/>
      <c r="U55" s="20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</row>
    <row r="56" spans="1:154" ht="39" customHeight="1">
      <c r="A56" s="17">
        <v>50</v>
      </c>
      <c r="B56" s="113" t="s">
        <v>224</v>
      </c>
      <c r="C56" s="113" t="s">
        <v>225</v>
      </c>
      <c r="D56" s="113" t="s">
        <v>226</v>
      </c>
      <c r="E56" s="80">
        <v>2018</v>
      </c>
      <c r="F56" s="39" t="s">
        <v>227</v>
      </c>
      <c r="G56" s="39" t="s">
        <v>49</v>
      </c>
      <c r="H56" s="39" t="s">
        <v>194</v>
      </c>
      <c r="I56" s="39" t="s">
        <v>27</v>
      </c>
      <c r="J56" s="39" t="s">
        <v>28</v>
      </c>
      <c r="K56" s="39" t="s">
        <v>228</v>
      </c>
      <c r="L56" s="39" t="s">
        <v>21</v>
      </c>
      <c r="M56" s="20"/>
      <c r="N56" s="20"/>
      <c r="O56" s="20"/>
      <c r="P56" s="20"/>
      <c r="Q56" s="20"/>
      <c r="R56" s="20"/>
      <c r="S56" s="20"/>
      <c r="T56" s="20"/>
      <c r="U56" s="20"/>
    </row>
    <row r="57" spans="1:154" ht="39" customHeight="1">
      <c r="A57" s="17">
        <v>51</v>
      </c>
      <c r="B57" s="106" t="s">
        <v>229</v>
      </c>
      <c r="C57" s="106" t="s">
        <v>230</v>
      </c>
      <c r="D57" s="106" t="s">
        <v>110</v>
      </c>
      <c r="E57" s="73">
        <v>2018</v>
      </c>
      <c r="F57" s="32" t="s">
        <v>231</v>
      </c>
      <c r="G57" s="32" t="s">
        <v>232</v>
      </c>
      <c r="H57" s="32" t="s">
        <v>50</v>
      </c>
      <c r="I57" s="32" t="s">
        <v>27</v>
      </c>
      <c r="J57" s="32" t="s">
        <v>20</v>
      </c>
      <c r="K57" s="32">
        <v>70</v>
      </c>
      <c r="L57" s="32" t="s">
        <v>21</v>
      </c>
      <c r="M57" s="20"/>
      <c r="N57" s="20"/>
      <c r="O57" s="20"/>
      <c r="P57" s="20"/>
      <c r="Q57" s="20"/>
      <c r="R57" s="20"/>
      <c r="S57" s="20"/>
      <c r="T57" s="20"/>
      <c r="U57" s="20"/>
    </row>
    <row r="58" spans="1:154" s="13" customFormat="1" ht="39" customHeight="1">
      <c r="A58" s="17">
        <v>52</v>
      </c>
      <c r="B58" s="108" t="s">
        <v>233</v>
      </c>
      <c r="C58" s="108" t="s">
        <v>234</v>
      </c>
      <c r="D58" s="108" t="s">
        <v>178</v>
      </c>
      <c r="E58" s="75">
        <v>2018</v>
      </c>
      <c r="F58" s="34" t="s">
        <v>235</v>
      </c>
      <c r="G58" s="35" t="s">
        <v>236</v>
      </c>
      <c r="H58" s="34" t="s">
        <v>180</v>
      </c>
      <c r="I58" s="34" t="s">
        <v>19</v>
      </c>
      <c r="J58" s="34" t="s">
        <v>20</v>
      </c>
      <c r="K58" s="34">
        <v>120</v>
      </c>
      <c r="L58" s="34" t="s">
        <v>39</v>
      </c>
      <c r="M58" s="20"/>
      <c r="N58" s="20"/>
      <c r="O58" s="20"/>
      <c r="P58" s="20"/>
      <c r="Q58" s="20"/>
      <c r="R58" s="20"/>
      <c r="S58" s="20"/>
      <c r="T58" s="20"/>
      <c r="U58" s="20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</row>
    <row r="59" spans="1:154" ht="39" customHeight="1">
      <c r="A59" s="17">
        <v>53</v>
      </c>
      <c r="B59" s="112" t="s">
        <v>237</v>
      </c>
      <c r="C59" s="112" t="s">
        <v>238</v>
      </c>
      <c r="D59" s="112" t="s">
        <v>239</v>
      </c>
      <c r="E59" s="79">
        <v>2018</v>
      </c>
      <c r="F59" s="38" t="s">
        <v>240</v>
      </c>
      <c r="G59" s="40"/>
      <c r="H59" s="38" t="s">
        <v>241</v>
      </c>
      <c r="I59" s="38" t="s">
        <v>27</v>
      </c>
      <c r="J59" s="38" t="s">
        <v>28</v>
      </c>
      <c r="K59" s="38">
        <v>70</v>
      </c>
      <c r="L59" s="38" t="s">
        <v>21</v>
      </c>
      <c r="M59" s="20"/>
      <c r="N59" s="20"/>
      <c r="O59" s="20"/>
      <c r="P59" s="20"/>
      <c r="Q59" s="20"/>
      <c r="R59" s="20"/>
      <c r="S59" s="20"/>
      <c r="T59" s="20"/>
      <c r="U59" s="20"/>
    </row>
    <row r="60" spans="1:154" ht="39" customHeight="1">
      <c r="A60" s="17">
        <v>54</v>
      </c>
      <c r="B60" s="111" t="s">
        <v>190</v>
      </c>
      <c r="C60" s="111" t="s">
        <v>242</v>
      </c>
      <c r="D60" s="111" t="s">
        <v>192</v>
      </c>
      <c r="E60" s="78">
        <v>2017</v>
      </c>
      <c r="F60" s="37" t="s">
        <v>243</v>
      </c>
      <c r="G60" s="37" t="s">
        <v>244</v>
      </c>
      <c r="H60" s="37" t="s">
        <v>194</v>
      </c>
      <c r="I60" s="37" t="s">
        <v>19</v>
      </c>
      <c r="J60" s="37" t="s">
        <v>20</v>
      </c>
      <c r="K60" s="37">
        <v>90</v>
      </c>
      <c r="L60" s="37" t="s">
        <v>195</v>
      </c>
      <c r="M60" s="20"/>
      <c r="N60" s="20"/>
      <c r="O60" s="20"/>
      <c r="P60" s="20"/>
      <c r="Q60" s="20"/>
      <c r="R60" s="20"/>
      <c r="S60" s="20"/>
      <c r="T60" s="20"/>
      <c r="U60" s="20"/>
    </row>
    <row r="61" spans="1:154" s="13" customFormat="1" ht="39" customHeight="1">
      <c r="A61" s="17">
        <v>55</v>
      </c>
      <c r="B61" s="99" t="s">
        <v>245</v>
      </c>
      <c r="C61" s="99" t="str">
        <f>HYPERLINK("https://starylev.com.ua/ohayni-propysy-ercgercoga-vilgelma","Охайні прописи ерцгерцога Вільгельма")</f>
        <v>Охайні прописи ерцгерцога Вільгельма</v>
      </c>
      <c r="D61" s="99" t="s">
        <v>23</v>
      </c>
      <c r="E61" s="66">
        <v>2017</v>
      </c>
      <c r="F61" s="27" t="s">
        <v>246</v>
      </c>
      <c r="G61" s="27" t="s">
        <v>101</v>
      </c>
      <c r="H61" s="27" t="s">
        <v>26</v>
      </c>
      <c r="I61" s="27" t="s">
        <v>27</v>
      </c>
      <c r="J61" s="27" t="s">
        <v>163</v>
      </c>
      <c r="K61" s="27">
        <v>60</v>
      </c>
      <c r="L61" s="27" t="s">
        <v>21</v>
      </c>
      <c r="M61" s="20"/>
      <c r="N61" s="20"/>
      <c r="O61" s="20"/>
      <c r="P61" s="20"/>
      <c r="Q61" s="20"/>
      <c r="R61" s="20"/>
      <c r="S61" s="20"/>
      <c r="T61" s="20"/>
      <c r="U61" s="20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</row>
    <row r="62" spans="1:154" s="13" customFormat="1" ht="39" customHeight="1">
      <c r="A62" s="17">
        <v>56</v>
      </c>
      <c r="B62" s="99" t="s">
        <v>247</v>
      </c>
      <c r="C62" s="99" t="str">
        <f>HYPERLINK("https://starylev.com.ua/staryy-i-more","Стіна")</f>
        <v>Стіна</v>
      </c>
      <c r="D62" s="99" t="s">
        <v>23</v>
      </c>
      <c r="E62" s="66">
        <v>2018</v>
      </c>
      <c r="F62" s="27" t="s">
        <v>248</v>
      </c>
      <c r="G62" s="27" t="s">
        <v>203</v>
      </c>
      <c r="H62" s="27" t="s">
        <v>26</v>
      </c>
      <c r="I62" s="27" t="s">
        <v>27</v>
      </c>
      <c r="J62" s="27" t="s">
        <v>28</v>
      </c>
      <c r="K62" s="27">
        <v>60</v>
      </c>
      <c r="L62" s="27" t="s">
        <v>21</v>
      </c>
      <c r="M62" s="20"/>
      <c r="N62" s="20"/>
      <c r="O62" s="20"/>
      <c r="P62" s="20"/>
      <c r="Q62" s="20"/>
      <c r="R62" s="20"/>
      <c r="S62" s="20"/>
      <c r="T62" s="20"/>
      <c r="U62" s="20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</row>
    <row r="63" spans="1:154" s="13" customFormat="1" ht="39" customHeight="1">
      <c r="A63" s="17">
        <v>57</v>
      </c>
      <c r="B63" s="99" t="s">
        <v>29</v>
      </c>
      <c r="C63" s="99" t="str">
        <f>HYPERLINK("https://starylev.com.ua/choloviky-bez-zhinok","Чоловіки без жінок")</f>
        <v>Чоловіки без жінок</v>
      </c>
      <c r="D63" s="99" t="s">
        <v>23</v>
      </c>
      <c r="E63" s="66">
        <v>2017</v>
      </c>
      <c r="F63" s="27" t="s">
        <v>249</v>
      </c>
      <c r="G63" s="27" t="s">
        <v>250</v>
      </c>
      <c r="H63" s="27" t="s">
        <v>32</v>
      </c>
      <c r="I63" s="27" t="s">
        <v>27</v>
      </c>
      <c r="J63" s="27" t="s">
        <v>28</v>
      </c>
      <c r="K63" s="27">
        <v>70</v>
      </c>
      <c r="L63" s="27" t="s">
        <v>33</v>
      </c>
      <c r="M63" s="20"/>
      <c r="N63" s="20"/>
      <c r="O63" s="20"/>
      <c r="P63" s="20"/>
      <c r="Q63" s="20"/>
      <c r="R63" s="20"/>
      <c r="S63" s="20"/>
      <c r="T63" s="20"/>
      <c r="U63" s="20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</row>
    <row r="64" spans="1:154" s="13" customFormat="1" ht="39" customHeight="1">
      <c r="A64" s="17">
        <v>58</v>
      </c>
      <c r="B64" s="99" t="s">
        <v>22</v>
      </c>
      <c r="C64" s="99" t="str">
        <f>HYPERLINK("https://starylev.com.ua/shist-golovolomok-dlya-dona-isydro-parodi","Шість головоломок для дона Ісидро Пароді")</f>
        <v>Шість головоломок для дона Ісидро Пароді</v>
      </c>
      <c r="D64" s="99" t="s">
        <v>23</v>
      </c>
      <c r="E64" s="66">
        <v>2017</v>
      </c>
      <c r="F64" s="27" t="s">
        <v>251</v>
      </c>
      <c r="G64" s="27" t="s">
        <v>36</v>
      </c>
      <c r="H64" s="27" t="s">
        <v>26</v>
      </c>
      <c r="I64" s="27" t="s">
        <v>27</v>
      </c>
      <c r="J64" s="27" t="s">
        <v>28</v>
      </c>
      <c r="K64" s="27">
        <v>70</v>
      </c>
      <c r="L64" s="27" t="s">
        <v>21</v>
      </c>
      <c r="M64" s="20"/>
      <c r="N64" s="20"/>
      <c r="O64" s="20"/>
      <c r="P64" s="20"/>
      <c r="Q64" s="20"/>
      <c r="R64" s="20"/>
      <c r="S64" s="20"/>
      <c r="T64" s="20"/>
      <c r="U64" s="20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</row>
    <row r="65" spans="1:154" s="13" customFormat="1" ht="39" customHeight="1">
      <c r="A65" s="17">
        <v>59</v>
      </c>
      <c r="B65" s="114" t="s">
        <v>252</v>
      </c>
      <c r="C65" s="114" t="str">
        <f>HYPERLINK("https://nora-druk.com/index.php?option=com_content&amp;view=article&amp;id=1358:2018-05-19-06-20-10&amp;catid=34:issue&amp;Itemid=124","Прилетіла ластівочка")</f>
        <v>Прилетіла ластівочка</v>
      </c>
      <c r="D65" s="114" t="s">
        <v>253</v>
      </c>
      <c r="E65" s="81">
        <v>2018</v>
      </c>
      <c r="F65" s="41" t="s">
        <v>254</v>
      </c>
      <c r="G65" s="41" t="s">
        <v>43</v>
      </c>
      <c r="H65" s="41" t="s">
        <v>255</v>
      </c>
      <c r="I65" s="41" t="s">
        <v>19</v>
      </c>
      <c r="J65" s="41" t="s">
        <v>256</v>
      </c>
      <c r="K65" s="41">
        <v>60</v>
      </c>
      <c r="L65" s="41" t="s">
        <v>21</v>
      </c>
      <c r="M65" s="20"/>
      <c r="N65" s="20"/>
      <c r="O65" s="20"/>
      <c r="P65" s="20"/>
      <c r="Q65" s="20"/>
      <c r="R65" s="20"/>
      <c r="S65" s="20"/>
      <c r="T65" s="20"/>
      <c r="U65" s="20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</row>
    <row r="66" spans="1:154" s="13" customFormat="1" ht="39" customHeight="1">
      <c r="A66" s="17">
        <v>60</v>
      </c>
      <c r="B66" s="98" t="s">
        <v>257</v>
      </c>
      <c r="C66" s="98" t="s">
        <v>258</v>
      </c>
      <c r="D66" s="98" t="s">
        <v>15</v>
      </c>
      <c r="E66" s="65">
        <v>2018</v>
      </c>
      <c r="F66" s="19" t="s">
        <v>259</v>
      </c>
      <c r="G66" s="19" t="s">
        <v>260</v>
      </c>
      <c r="H66" s="19" t="s">
        <v>261</v>
      </c>
      <c r="I66" s="19" t="s">
        <v>19</v>
      </c>
      <c r="J66" s="19" t="s">
        <v>20</v>
      </c>
      <c r="K66" s="19">
        <v>80</v>
      </c>
      <c r="L66" s="19" t="s">
        <v>262</v>
      </c>
      <c r="M66" s="20"/>
      <c r="N66" s="20"/>
      <c r="O66" s="20"/>
      <c r="P66" s="20"/>
      <c r="Q66" s="20"/>
      <c r="R66" s="20"/>
      <c r="S66" s="20"/>
      <c r="T66" s="20"/>
      <c r="U66" s="20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</row>
    <row r="67" spans="1:154" s="13" customFormat="1" ht="39" customHeight="1">
      <c r="A67" s="17">
        <v>61</v>
      </c>
      <c r="B67" s="107" t="s">
        <v>263</v>
      </c>
      <c r="C67" s="107" t="s">
        <v>264</v>
      </c>
      <c r="D67" s="107" t="s">
        <v>155</v>
      </c>
      <c r="E67" s="74">
        <v>2018</v>
      </c>
      <c r="F67" s="33" t="s">
        <v>265</v>
      </c>
      <c r="G67" s="33" t="s">
        <v>157</v>
      </c>
      <c r="H67" s="33" t="s">
        <v>158</v>
      </c>
      <c r="I67" s="33" t="s">
        <v>159</v>
      </c>
      <c r="J67" s="33" t="s">
        <v>28</v>
      </c>
      <c r="K67" s="33">
        <v>90</v>
      </c>
      <c r="L67" s="33" t="s">
        <v>39</v>
      </c>
      <c r="M67" s="20"/>
      <c r="N67" s="20"/>
      <c r="O67" s="20"/>
      <c r="P67" s="20"/>
      <c r="Q67" s="20"/>
      <c r="R67" s="20"/>
      <c r="S67" s="20"/>
      <c r="T67" s="20"/>
      <c r="U67" s="20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</row>
    <row r="68" spans="1:154" s="13" customFormat="1" ht="39" customHeight="1">
      <c r="A68" s="17">
        <v>62</v>
      </c>
      <c r="B68" s="107" t="s">
        <v>266</v>
      </c>
      <c r="C68" s="107" t="s">
        <v>267</v>
      </c>
      <c r="D68" s="107" t="s">
        <v>155</v>
      </c>
      <c r="E68" s="74">
        <v>2018</v>
      </c>
      <c r="F68" s="33" t="s">
        <v>268</v>
      </c>
      <c r="G68" s="33" t="s">
        <v>132</v>
      </c>
      <c r="H68" s="33" t="s">
        <v>158</v>
      </c>
      <c r="I68" s="33" t="s">
        <v>159</v>
      </c>
      <c r="J68" s="33" t="s">
        <v>28</v>
      </c>
      <c r="K68" s="33">
        <v>80</v>
      </c>
      <c r="L68" s="33" t="s">
        <v>39</v>
      </c>
      <c r="M68" s="20"/>
      <c r="N68" s="20"/>
      <c r="O68" s="20"/>
      <c r="P68" s="20"/>
      <c r="Q68" s="20"/>
      <c r="R68" s="20"/>
      <c r="S68" s="20"/>
      <c r="T68" s="20"/>
      <c r="U68" s="20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</row>
    <row r="69" spans="1:154" ht="39" customHeight="1">
      <c r="A69" s="17">
        <v>63</v>
      </c>
      <c r="B69" s="103" t="s">
        <v>269</v>
      </c>
      <c r="C69" s="103" t="str">
        <f>HYPERLINK("https://www.yakaboo.ua/ua/berestechko.html","Берестечко ")</f>
        <v xml:space="preserve">Берестечко </v>
      </c>
      <c r="D69" s="103" t="s">
        <v>161</v>
      </c>
      <c r="E69" s="70">
        <v>2017</v>
      </c>
      <c r="F69" s="30" t="s">
        <v>270</v>
      </c>
      <c r="G69" s="30" t="s">
        <v>250</v>
      </c>
      <c r="H69" s="30" t="s">
        <v>271</v>
      </c>
      <c r="I69" s="30" t="s">
        <v>19</v>
      </c>
      <c r="J69" s="30" t="s">
        <v>163</v>
      </c>
      <c r="K69" s="30" t="s">
        <v>164</v>
      </c>
      <c r="L69" s="30" t="s">
        <v>33</v>
      </c>
      <c r="M69" s="20"/>
      <c r="N69" s="20"/>
      <c r="O69" s="20"/>
      <c r="P69" s="20"/>
      <c r="Q69" s="20"/>
      <c r="R69" s="20"/>
      <c r="S69" s="20"/>
      <c r="T69" s="20"/>
      <c r="U69" s="20"/>
    </row>
    <row r="70" spans="1:154" s="8" customFormat="1" ht="39" customHeight="1">
      <c r="A70" s="17">
        <v>64</v>
      </c>
      <c r="B70" s="112" t="s">
        <v>272</v>
      </c>
      <c r="C70" s="112" t="s">
        <v>273</v>
      </c>
      <c r="D70" s="112" t="s">
        <v>206</v>
      </c>
      <c r="E70" s="79">
        <v>2018</v>
      </c>
      <c r="F70" s="38" t="s">
        <v>274</v>
      </c>
      <c r="G70" s="38" t="s">
        <v>275</v>
      </c>
      <c r="H70" s="38" t="s">
        <v>26</v>
      </c>
      <c r="I70" s="38" t="s">
        <v>19</v>
      </c>
      <c r="J70" s="38" t="s">
        <v>28</v>
      </c>
      <c r="K70" s="38">
        <v>60</v>
      </c>
      <c r="L70" s="38" t="s">
        <v>21</v>
      </c>
      <c r="M70" s="20"/>
      <c r="N70" s="20"/>
      <c r="O70" s="20"/>
      <c r="P70" s="20"/>
      <c r="Q70" s="20"/>
      <c r="R70" s="20"/>
      <c r="S70" s="20"/>
      <c r="T70" s="20"/>
      <c r="U70" s="20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</row>
    <row r="71" spans="1:154" s="13" customFormat="1" ht="39" customHeight="1">
      <c r="A71" s="17">
        <v>65</v>
      </c>
      <c r="B71" s="104" t="s">
        <v>87</v>
      </c>
      <c r="C71" s="104" t="s">
        <v>276</v>
      </c>
      <c r="D71" s="104" t="s">
        <v>89</v>
      </c>
      <c r="E71" s="71">
        <v>2018</v>
      </c>
      <c r="F71" s="17" t="s">
        <v>277</v>
      </c>
      <c r="G71" s="31" t="s">
        <v>157</v>
      </c>
      <c r="H71" s="17" t="s">
        <v>92</v>
      </c>
      <c r="I71" s="17" t="s">
        <v>19</v>
      </c>
      <c r="J71" s="17" t="s">
        <v>20</v>
      </c>
      <c r="K71" s="17">
        <v>80</v>
      </c>
      <c r="L71" s="17" t="s">
        <v>33</v>
      </c>
      <c r="M71" s="20"/>
      <c r="N71" s="20"/>
      <c r="O71" s="20"/>
      <c r="P71" s="20"/>
      <c r="Q71" s="20"/>
      <c r="R71" s="20"/>
      <c r="S71" s="20"/>
      <c r="T71" s="20"/>
      <c r="U71" s="20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</row>
    <row r="72" spans="1:154" s="13" customFormat="1" ht="39" customHeight="1">
      <c r="A72" s="17">
        <v>66</v>
      </c>
      <c r="B72" s="104" t="s">
        <v>87</v>
      </c>
      <c r="C72" s="104" t="s">
        <v>278</v>
      </c>
      <c r="D72" s="104" t="s">
        <v>89</v>
      </c>
      <c r="E72" s="71">
        <v>2018</v>
      </c>
      <c r="F72" s="17" t="s">
        <v>279</v>
      </c>
      <c r="G72" s="31" t="s">
        <v>280</v>
      </c>
      <c r="H72" s="17" t="s">
        <v>92</v>
      </c>
      <c r="I72" s="17" t="s">
        <v>19</v>
      </c>
      <c r="J72" s="17" t="s">
        <v>20</v>
      </c>
      <c r="K72" s="17">
        <v>80</v>
      </c>
      <c r="L72" s="17" t="s">
        <v>33</v>
      </c>
      <c r="M72" s="20"/>
      <c r="N72" s="20"/>
      <c r="O72" s="20"/>
      <c r="P72" s="20"/>
      <c r="Q72" s="20"/>
      <c r="R72" s="20"/>
      <c r="S72" s="20"/>
      <c r="T72" s="20"/>
      <c r="U72" s="20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</row>
    <row r="73" spans="1:154" s="13" customFormat="1" ht="39" customHeight="1">
      <c r="A73" s="17">
        <v>67</v>
      </c>
      <c r="B73" s="104" t="s">
        <v>87</v>
      </c>
      <c r="C73" s="104" t="s">
        <v>281</v>
      </c>
      <c r="D73" s="105" t="s">
        <v>89</v>
      </c>
      <c r="E73" s="71">
        <v>2018</v>
      </c>
      <c r="F73" s="17" t="s">
        <v>282</v>
      </c>
      <c r="G73" s="31" t="s">
        <v>157</v>
      </c>
      <c r="H73" s="17" t="s">
        <v>92</v>
      </c>
      <c r="I73" s="17" t="s">
        <v>19</v>
      </c>
      <c r="J73" s="17" t="s">
        <v>20</v>
      </c>
      <c r="K73" s="17">
        <v>80</v>
      </c>
      <c r="L73" s="17" t="s">
        <v>33</v>
      </c>
      <c r="M73" s="20"/>
      <c r="N73" s="20"/>
      <c r="O73" s="20"/>
      <c r="P73" s="20"/>
      <c r="Q73" s="20"/>
      <c r="R73" s="20"/>
      <c r="S73" s="20"/>
      <c r="T73" s="20"/>
      <c r="U73" s="20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</row>
    <row r="74" spans="1:154" ht="39" customHeight="1">
      <c r="A74" s="17">
        <v>68</v>
      </c>
      <c r="B74" s="109" t="s">
        <v>283</v>
      </c>
      <c r="C74" s="109" t="str">
        <f>HYPERLINK("https://publisher.in.ua/tovar/spogady-pro-drugu-svitovu-vijnu-tom-1-2/","Спогади про Другу світову війну (Том 1)")</f>
        <v>Спогади про Другу світову війну (Том 1)</v>
      </c>
      <c r="D74" s="109" t="s">
        <v>214</v>
      </c>
      <c r="E74" s="76">
        <v>2018</v>
      </c>
      <c r="F74" s="22" t="s">
        <v>284</v>
      </c>
      <c r="G74" s="22" t="s">
        <v>285</v>
      </c>
      <c r="H74" s="22" t="s">
        <v>189</v>
      </c>
      <c r="I74" s="22" t="s">
        <v>19</v>
      </c>
      <c r="J74" s="22" t="s">
        <v>28</v>
      </c>
      <c r="K74" s="22">
        <v>70</v>
      </c>
      <c r="L74" s="22" t="s">
        <v>21</v>
      </c>
      <c r="M74" s="20"/>
      <c r="N74" s="20"/>
      <c r="O74" s="20"/>
      <c r="P74" s="20"/>
      <c r="Q74" s="20"/>
      <c r="R74" s="20"/>
      <c r="S74" s="20"/>
      <c r="T74" s="20"/>
      <c r="U74" s="20"/>
    </row>
    <row r="75" spans="1:154" ht="39" customHeight="1">
      <c r="A75" s="17">
        <v>69</v>
      </c>
      <c r="B75" s="109" t="s">
        <v>283</v>
      </c>
      <c r="C75" s="109" t="str">
        <f>HYPERLINK("https://publisher.in.ua/tovar/spogady-pro-drugu-svitovu-vijnu-tom-1-2/","Спогади про Другу світову війну (Том 2)")</f>
        <v>Спогади про Другу світову війну (Том 2)</v>
      </c>
      <c r="D75" s="109" t="s">
        <v>214</v>
      </c>
      <c r="E75" s="76">
        <v>2018</v>
      </c>
      <c r="F75" s="22" t="s">
        <v>284</v>
      </c>
      <c r="G75" s="22" t="s">
        <v>286</v>
      </c>
      <c r="H75" s="22" t="s">
        <v>189</v>
      </c>
      <c r="I75" s="22" t="s">
        <v>19</v>
      </c>
      <c r="J75" s="22" t="s">
        <v>28</v>
      </c>
      <c r="K75" s="22">
        <v>70</v>
      </c>
      <c r="L75" s="22" t="s">
        <v>21</v>
      </c>
      <c r="M75" s="20"/>
      <c r="N75" s="20"/>
      <c r="O75" s="20"/>
      <c r="P75" s="20"/>
      <c r="Q75" s="20"/>
      <c r="R75" s="20"/>
      <c r="S75" s="20"/>
      <c r="T75" s="20"/>
      <c r="U75" s="20"/>
    </row>
    <row r="76" spans="1:154" s="10" customFormat="1" ht="45" customHeight="1">
      <c r="A76" s="17">
        <v>70</v>
      </c>
      <c r="B76" s="100" t="s">
        <v>287</v>
      </c>
      <c r="C76" s="100" t="s">
        <v>288</v>
      </c>
      <c r="D76" s="100" t="s">
        <v>47</v>
      </c>
      <c r="E76" s="67">
        <v>2018</v>
      </c>
      <c r="F76" s="18" t="s">
        <v>289</v>
      </c>
      <c r="G76" s="18" t="s">
        <v>285</v>
      </c>
      <c r="H76" s="18" t="s">
        <v>50</v>
      </c>
      <c r="I76" s="18" t="s">
        <v>51</v>
      </c>
      <c r="J76" s="18" t="s">
        <v>52</v>
      </c>
      <c r="K76" s="18">
        <v>65</v>
      </c>
      <c r="L76" s="18" t="s">
        <v>21</v>
      </c>
      <c r="M76" s="20"/>
      <c r="N76" s="20"/>
      <c r="O76" s="20"/>
      <c r="P76" s="20"/>
      <c r="Q76" s="20"/>
      <c r="R76" s="20"/>
      <c r="S76" s="20"/>
      <c r="T76" s="20"/>
      <c r="U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</row>
    <row r="77" spans="1:154" ht="39" customHeight="1">
      <c r="A77" s="17">
        <v>71</v>
      </c>
      <c r="B77" s="113" t="s">
        <v>290</v>
      </c>
      <c r="C77" s="113" t="s">
        <v>291</v>
      </c>
      <c r="D77" s="113" t="s">
        <v>226</v>
      </c>
      <c r="E77" s="80">
        <v>2018</v>
      </c>
      <c r="F77" s="39" t="s">
        <v>292</v>
      </c>
      <c r="G77" s="39" t="s">
        <v>116</v>
      </c>
      <c r="H77" s="39" t="s">
        <v>293</v>
      </c>
      <c r="I77" s="39" t="s">
        <v>27</v>
      </c>
      <c r="J77" s="39" t="s">
        <v>28</v>
      </c>
      <c r="K77" s="39" t="s">
        <v>294</v>
      </c>
      <c r="L77" s="39" t="s">
        <v>21</v>
      </c>
      <c r="M77" s="20"/>
      <c r="N77" s="20"/>
      <c r="O77" s="20"/>
      <c r="P77" s="20"/>
      <c r="Q77" s="20"/>
      <c r="R77" s="20"/>
      <c r="S77" s="20"/>
      <c r="T77" s="20"/>
      <c r="U77" s="20"/>
    </row>
    <row r="78" spans="1:154" ht="39" customHeight="1">
      <c r="A78" s="17">
        <v>72</v>
      </c>
      <c r="B78" s="113" t="s">
        <v>295</v>
      </c>
      <c r="C78" s="113" t="s">
        <v>296</v>
      </c>
      <c r="D78" s="113" t="s">
        <v>226</v>
      </c>
      <c r="E78" s="80">
        <v>2018</v>
      </c>
      <c r="F78" s="39" t="s">
        <v>297</v>
      </c>
      <c r="G78" s="39" t="s">
        <v>298</v>
      </c>
      <c r="H78" s="39" t="s">
        <v>241</v>
      </c>
      <c r="I78" s="39" t="s">
        <v>27</v>
      </c>
      <c r="J78" s="39" t="s">
        <v>28</v>
      </c>
      <c r="K78" s="39" t="s">
        <v>299</v>
      </c>
      <c r="L78" s="39" t="s">
        <v>21</v>
      </c>
      <c r="M78" s="20"/>
      <c r="N78" s="20"/>
      <c r="O78" s="20"/>
      <c r="P78" s="20"/>
      <c r="Q78" s="20"/>
      <c r="R78" s="20"/>
      <c r="S78" s="20"/>
      <c r="T78" s="20"/>
      <c r="U78" s="20"/>
    </row>
    <row r="79" spans="1:154" ht="39" customHeight="1">
      <c r="A79" s="17">
        <v>73</v>
      </c>
      <c r="B79" s="106" t="s">
        <v>300</v>
      </c>
      <c r="C79" s="106" t="s">
        <v>301</v>
      </c>
      <c r="D79" s="106" t="s">
        <v>302</v>
      </c>
      <c r="E79" s="73">
        <v>2018</v>
      </c>
      <c r="F79" s="32" t="s">
        <v>303</v>
      </c>
      <c r="G79" s="32" t="s">
        <v>304</v>
      </c>
      <c r="H79" s="32" t="s">
        <v>305</v>
      </c>
      <c r="I79" s="32" t="s">
        <v>19</v>
      </c>
      <c r="J79" s="32" t="s">
        <v>20</v>
      </c>
      <c r="K79" s="32">
        <v>120</v>
      </c>
      <c r="L79" s="32" t="s">
        <v>39</v>
      </c>
      <c r="M79" s="20"/>
      <c r="N79" s="20"/>
      <c r="O79" s="20"/>
      <c r="P79" s="20"/>
      <c r="Q79" s="20"/>
      <c r="R79" s="20"/>
      <c r="S79" s="20"/>
      <c r="T79" s="20"/>
      <c r="U79" s="20"/>
    </row>
    <row r="80" spans="1:154" ht="39" customHeight="1">
      <c r="A80" s="17">
        <v>74</v>
      </c>
      <c r="B80" s="114" t="s">
        <v>306</v>
      </c>
      <c r="C80" s="114" t="s">
        <v>307</v>
      </c>
      <c r="D80" s="114" t="s">
        <v>308</v>
      </c>
      <c r="E80" s="81">
        <v>2018</v>
      </c>
      <c r="F80" s="41" t="s">
        <v>309</v>
      </c>
      <c r="G80" s="42" t="s">
        <v>222</v>
      </c>
      <c r="H80" s="41" t="s">
        <v>310</v>
      </c>
      <c r="I80" s="41" t="s">
        <v>27</v>
      </c>
      <c r="J80" s="41" t="s">
        <v>311</v>
      </c>
      <c r="K80" s="41">
        <v>80</v>
      </c>
      <c r="L80" s="41" t="s">
        <v>21</v>
      </c>
      <c r="M80" s="20"/>
      <c r="N80" s="20"/>
      <c r="O80" s="20"/>
      <c r="P80" s="20"/>
      <c r="Q80" s="20"/>
      <c r="R80" s="20"/>
      <c r="S80" s="20"/>
      <c r="T80" s="20"/>
      <c r="U80" s="20"/>
    </row>
    <row r="81" spans="1:154" ht="39" customHeight="1">
      <c r="A81" s="17">
        <v>75</v>
      </c>
      <c r="B81" s="114" t="s">
        <v>312</v>
      </c>
      <c r="C81" s="114" t="s">
        <v>313</v>
      </c>
      <c r="D81" s="114" t="s">
        <v>308</v>
      </c>
      <c r="E81" s="81">
        <v>2017</v>
      </c>
      <c r="F81" s="41" t="s">
        <v>314</v>
      </c>
      <c r="G81" s="42" t="s">
        <v>244</v>
      </c>
      <c r="H81" s="41" t="s">
        <v>315</v>
      </c>
      <c r="I81" s="41" t="s">
        <v>27</v>
      </c>
      <c r="J81" s="41" t="s">
        <v>311</v>
      </c>
      <c r="K81" s="41">
        <v>80</v>
      </c>
      <c r="L81" s="41" t="s">
        <v>21</v>
      </c>
      <c r="M81" s="20"/>
      <c r="N81" s="20"/>
      <c r="O81" s="20"/>
      <c r="P81" s="20"/>
      <c r="Q81" s="20"/>
      <c r="R81" s="20"/>
      <c r="S81" s="20"/>
      <c r="T81" s="20"/>
      <c r="U81" s="20"/>
    </row>
    <row r="82" spans="1:154" ht="39" customHeight="1">
      <c r="A82" s="17">
        <v>76</v>
      </c>
      <c r="B82" s="114" t="s">
        <v>316</v>
      </c>
      <c r="C82" s="114" t="s">
        <v>317</v>
      </c>
      <c r="D82" s="114" t="s">
        <v>308</v>
      </c>
      <c r="E82" s="81">
        <v>2017</v>
      </c>
      <c r="F82" s="41" t="s">
        <v>318</v>
      </c>
      <c r="G82" s="42" t="s">
        <v>91</v>
      </c>
      <c r="H82" s="41" t="s">
        <v>319</v>
      </c>
      <c r="I82" s="41" t="s">
        <v>320</v>
      </c>
      <c r="J82" s="41" t="s">
        <v>163</v>
      </c>
      <c r="K82" s="41">
        <v>130</v>
      </c>
      <c r="L82" s="41" t="s">
        <v>39</v>
      </c>
      <c r="M82" s="20"/>
      <c r="N82" s="20"/>
      <c r="O82" s="20"/>
      <c r="P82" s="20"/>
      <c r="Q82" s="20"/>
      <c r="R82" s="20"/>
      <c r="S82" s="20"/>
      <c r="T82" s="20"/>
      <c r="U82" s="20"/>
    </row>
    <row r="83" spans="1:154" ht="39" customHeight="1">
      <c r="A83" s="17">
        <v>77</v>
      </c>
      <c r="B83" s="112" t="s">
        <v>321</v>
      </c>
      <c r="C83" s="112" t="s">
        <v>322</v>
      </c>
      <c r="D83" s="112" t="s">
        <v>239</v>
      </c>
      <c r="E83" s="79">
        <v>2018</v>
      </c>
      <c r="F83" s="38" t="s">
        <v>323</v>
      </c>
      <c r="G83" s="40" t="s">
        <v>132</v>
      </c>
      <c r="H83" s="38" t="s">
        <v>241</v>
      </c>
      <c r="I83" s="38" t="s">
        <v>27</v>
      </c>
      <c r="J83" s="38" t="s">
        <v>28</v>
      </c>
      <c r="K83" s="38">
        <v>70</v>
      </c>
      <c r="L83" s="38" t="s">
        <v>21</v>
      </c>
      <c r="M83" s="20"/>
      <c r="N83" s="20"/>
      <c r="O83" s="20"/>
      <c r="P83" s="20"/>
      <c r="Q83" s="20"/>
      <c r="R83" s="20"/>
      <c r="S83" s="20"/>
      <c r="T83" s="20"/>
      <c r="U83" s="20"/>
    </row>
    <row r="84" spans="1:154" s="13" customFormat="1" ht="39" customHeight="1">
      <c r="A84" s="17">
        <v>78</v>
      </c>
      <c r="B84" s="99" t="s">
        <v>324</v>
      </c>
      <c r="C84" s="99" t="str">
        <f>HYPERLINK("https://starylev.com.ua/dovgi-chasy","Довгі часи")</f>
        <v>Довгі часи</v>
      </c>
      <c r="D84" s="99" t="s">
        <v>23</v>
      </c>
      <c r="E84" s="66">
        <v>2017</v>
      </c>
      <c r="F84" s="27" t="s">
        <v>325</v>
      </c>
      <c r="G84" s="27" t="s">
        <v>125</v>
      </c>
      <c r="H84" s="27" t="s">
        <v>32</v>
      </c>
      <c r="I84" s="27" t="s">
        <v>27</v>
      </c>
      <c r="J84" s="27" t="s">
        <v>28</v>
      </c>
      <c r="K84" s="27">
        <v>60</v>
      </c>
      <c r="L84" s="27" t="s">
        <v>21</v>
      </c>
      <c r="M84" s="20"/>
      <c r="N84" s="20"/>
      <c r="O84" s="20"/>
      <c r="P84" s="20"/>
      <c r="Q84" s="20"/>
      <c r="R84" s="20"/>
      <c r="S84" s="20"/>
      <c r="T84" s="20"/>
      <c r="U84" s="20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</row>
    <row r="85" spans="1:154" s="13" customFormat="1" ht="39" customHeight="1">
      <c r="A85" s="17">
        <v>79</v>
      </c>
      <c r="B85" s="99" t="s">
        <v>326</v>
      </c>
      <c r="C85" s="99" t="str">
        <f>HYPERLINK("https://starylev.com.ua/ohoronec-sercya","Охоронець серця")</f>
        <v>Охоронець серця</v>
      </c>
      <c r="D85" s="99" t="s">
        <v>23</v>
      </c>
      <c r="E85" s="66">
        <v>2017</v>
      </c>
      <c r="F85" s="27" t="s">
        <v>327</v>
      </c>
      <c r="G85" s="27" t="s">
        <v>49</v>
      </c>
      <c r="H85" s="27" t="s">
        <v>26</v>
      </c>
      <c r="I85" s="27" t="s">
        <v>27</v>
      </c>
      <c r="J85" s="27" t="s">
        <v>28</v>
      </c>
      <c r="K85" s="27">
        <v>60</v>
      </c>
      <c r="L85" s="27" t="s">
        <v>21</v>
      </c>
      <c r="M85" s="20"/>
      <c r="N85" s="20"/>
      <c r="O85" s="20"/>
      <c r="P85" s="20"/>
      <c r="Q85" s="20"/>
      <c r="R85" s="20"/>
      <c r="S85" s="20"/>
      <c r="T85" s="20"/>
      <c r="U85" s="20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</row>
    <row r="86" spans="1:154" s="13" customFormat="1" ht="39" customHeight="1">
      <c r="A86" s="17">
        <v>80</v>
      </c>
      <c r="B86" s="99" t="s">
        <v>40</v>
      </c>
      <c r="C86" s="99" t="str">
        <f>HYPERLINK("https://starylev.com.ua/shchyryk-zi-zmiyevoyi-gory","Щирик зі Змієвої гори")</f>
        <v>Щирик зі Змієвої гори</v>
      </c>
      <c r="D86" s="99" t="s">
        <v>23</v>
      </c>
      <c r="E86" s="66">
        <v>2018</v>
      </c>
      <c r="F86" s="27" t="s">
        <v>328</v>
      </c>
      <c r="G86" s="27" t="s">
        <v>329</v>
      </c>
      <c r="H86" s="27" t="s">
        <v>26</v>
      </c>
      <c r="I86" s="27" t="s">
        <v>27</v>
      </c>
      <c r="J86" s="27" t="s">
        <v>28</v>
      </c>
      <c r="K86" s="27">
        <v>60</v>
      </c>
      <c r="L86" s="27" t="s">
        <v>21</v>
      </c>
      <c r="M86" s="20"/>
      <c r="N86" s="20"/>
      <c r="O86" s="20"/>
      <c r="P86" s="20"/>
      <c r="Q86" s="20"/>
      <c r="R86" s="20"/>
      <c r="S86" s="20"/>
      <c r="T86" s="20"/>
      <c r="U86" s="20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</row>
    <row r="87" spans="1:154" ht="39" customHeight="1">
      <c r="A87" s="17">
        <v>81</v>
      </c>
      <c r="B87" s="107" t="s">
        <v>330</v>
      </c>
      <c r="C87" s="107" t="s">
        <v>331</v>
      </c>
      <c r="D87" s="107" t="s">
        <v>155</v>
      </c>
      <c r="E87" s="74">
        <v>2018</v>
      </c>
      <c r="F87" s="33" t="s">
        <v>332</v>
      </c>
      <c r="G87" s="33" t="s">
        <v>36</v>
      </c>
      <c r="H87" s="33" t="s">
        <v>158</v>
      </c>
      <c r="I87" s="33" t="s">
        <v>159</v>
      </c>
      <c r="J87" s="33" t="s">
        <v>28</v>
      </c>
      <c r="K87" s="33">
        <v>65</v>
      </c>
      <c r="L87" s="33" t="s">
        <v>39</v>
      </c>
      <c r="M87" s="20"/>
      <c r="N87" s="20"/>
      <c r="O87" s="20"/>
      <c r="P87" s="20"/>
      <c r="Q87" s="20"/>
      <c r="R87" s="20"/>
      <c r="S87" s="20"/>
      <c r="T87" s="20"/>
      <c r="U87" s="20"/>
    </row>
    <row r="88" spans="1:154" ht="39" customHeight="1">
      <c r="A88" s="17">
        <v>82</v>
      </c>
      <c r="B88" s="107" t="s">
        <v>333</v>
      </c>
      <c r="C88" s="107" t="s">
        <v>334</v>
      </c>
      <c r="D88" s="107" t="s">
        <v>155</v>
      </c>
      <c r="E88" s="74">
        <v>2018</v>
      </c>
      <c r="F88" s="33" t="s">
        <v>335</v>
      </c>
      <c r="G88" s="33" t="s">
        <v>132</v>
      </c>
      <c r="H88" s="33" t="s">
        <v>158</v>
      </c>
      <c r="I88" s="33" t="s">
        <v>159</v>
      </c>
      <c r="J88" s="33" t="s">
        <v>28</v>
      </c>
      <c r="K88" s="33">
        <v>80</v>
      </c>
      <c r="L88" s="33" t="s">
        <v>39</v>
      </c>
      <c r="M88" s="20"/>
      <c r="N88" s="20"/>
      <c r="O88" s="20"/>
      <c r="P88" s="20"/>
      <c r="Q88" s="20"/>
      <c r="R88" s="20"/>
      <c r="S88" s="20"/>
      <c r="T88" s="20"/>
      <c r="U88" s="20"/>
    </row>
    <row r="89" spans="1:154" ht="39" customHeight="1">
      <c r="A89" s="17">
        <v>83</v>
      </c>
      <c r="B89" s="115" t="s">
        <v>336</v>
      </c>
      <c r="C89" s="115" t="str">
        <f>HYPERLINK("http://muzukr.com/noty-storiya-ukransko-muzichno-kulturi-vid-davnini-do-pochatku-hh-stolittya-511.html","Історія української музичної культури від давнини до початку ХХ століття ")</f>
        <v xml:space="preserve">Історія української музичної культури від давнини до початку ХХ століття </v>
      </c>
      <c r="D89" s="115" t="s">
        <v>337</v>
      </c>
      <c r="E89" s="83">
        <v>2018</v>
      </c>
      <c r="F89" s="43" t="s">
        <v>338</v>
      </c>
      <c r="G89" s="43" t="s">
        <v>339</v>
      </c>
      <c r="H89" s="43" t="s">
        <v>340</v>
      </c>
      <c r="I89" s="43" t="s">
        <v>341</v>
      </c>
      <c r="J89" s="43" t="s">
        <v>311</v>
      </c>
      <c r="K89" s="43">
        <v>80</v>
      </c>
      <c r="L89" s="43" t="s">
        <v>21</v>
      </c>
      <c r="M89" s="20"/>
      <c r="N89" s="20"/>
      <c r="O89" s="20"/>
      <c r="P89" s="20"/>
      <c r="Q89" s="20"/>
      <c r="R89" s="20"/>
      <c r="S89" s="20"/>
      <c r="T89" s="20"/>
      <c r="U89" s="20"/>
    </row>
    <row r="90" spans="1:154" s="8" customFormat="1" ht="39" customHeight="1">
      <c r="A90" s="17">
        <v>84</v>
      </c>
      <c r="B90" s="112" t="s">
        <v>272</v>
      </c>
      <c r="C90" s="112" t="s">
        <v>342</v>
      </c>
      <c r="D90" s="112" t="s">
        <v>206</v>
      </c>
      <c r="E90" s="79">
        <v>2018</v>
      </c>
      <c r="F90" s="38" t="s">
        <v>343</v>
      </c>
      <c r="G90" s="38" t="s">
        <v>208</v>
      </c>
      <c r="H90" s="38" t="s">
        <v>209</v>
      </c>
      <c r="I90" s="38" t="s">
        <v>19</v>
      </c>
      <c r="J90" s="38" t="s">
        <v>28</v>
      </c>
      <c r="K90" s="38">
        <v>60</v>
      </c>
      <c r="L90" s="38" t="s">
        <v>21</v>
      </c>
      <c r="M90" s="20"/>
      <c r="N90" s="20"/>
      <c r="O90" s="20"/>
      <c r="P90" s="20"/>
      <c r="Q90" s="20"/>
      <c r="R90" s="20"/>
      <c r="S90" s="20"/>
      <c r="T90" s="20"/>
      <c r="U90" s="20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</row>
    <row r="91" spans="1:154" s="8" customFormat="1" ht="39" customHeight="1">
      <c r="A91" s="17">
        <v>85</v>
      </c>
      <c r="B91" s="112" t="s">
        <v>344</v>
      </c>
      <c r="C91" s="112" t="s">
        <v>345</v>
      </c>
      <c r="D91" s="112" t="s">
        <v>206</v>
      </c>
      <c r="E91" s="79">
        <v>2017</v>
      </c>
      <c r="F91" s="38" t="s">
        <v>346</v>
      </c>
      <c r="G91" s="38" t="s">
        <v>347</v>
      </c>
      <c r="H91" s="38" t="s">
        <v>26</v>
      </c>
      <c r="I91" s="38" t="s">
        <v>19</v>
      </c>
      <c r="J91" s="38" t="s">
        <v>20</v>
      </c>
      <c r="K91" s="38">
        <v>70</v>
      </c>
      <c r="L91" s="38" t="s">
        <v>21</v>
      </c>
      <c r="M91" s="20"/>
      <c r="N91" s="20"/>
      <c r="O91" s="20"/>
      <c r="P91" s="20"/>
      <c r="Q91" s="20"/>
      <c r="R91" s="20"/>
      <c r="S91" s="20"/>
      <c r="T91" s="20"/>
      <c r="U91" s="20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</row>
    <row r="92" spans="1:154" s="14" customFormat="1" ht="39" customHeight="1">
      <c r="A92" s="17">
        <v>86</v>
      </c>
      <c r="B92" s="104" t="s">
        <v>348</v>
      </c>
      <c r="C92" s="104" t="s">
        <v>349</v>
      </c>
      <c r="D92" s="105" t="s">
        <v>89</v>
      </c>
      <c r="E92" s="71">
        <v>2018</v>
      </c>
      <c r="F92" s="17" t="s">
        <v>350</v>
      </c>
      <c r="G92" s="31" t="s">
        <v>143</v>
      </c>
      <c r="H92" s="17" t="s">
        <v>168</v>
      </c>
      <c r="I92" s="17" t="s">
        <v>19</v>
      </c>
      <c r="J92" s="17" t="s">
        <v>163</v>
      </c>
      <c r="K92" s="17">
        <v>160</v>
      </c>
      <c r="L92" s="17" t="s">
        <v>39</v>
      </c>
      <c r="M92" s="20"/>
      <c r="N92" s="20"/>
      <c r="O92" s="20"/>
      <c r="P92" s="20"/>
      <c r="Q92" s="20"/>
      <c r="R92" s="20"/>
      <c r="S92" s="20"/>
      <c r="T92" s="20"/>
      <c r="U92" s="20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</row>
    <row r="93" spans="1:154" ht="39" customHeight="1">
      <c r="A93" s="17">
        <v>87</v>
      </c>
      <c r="B93" s="113" t="s">
        <v>351</v>
      </c>
      <c r="C93" s="113" t="s">
        <v>352</v>
      </c>
      <c r="D93" s="113" t="s">
        <v>226</v>
      </c>
      <c r="E93" s="80" t="s">
        <v>353</v>
      </c>
      <c r="F93" s="39" t="s">
        <v>354</v>
      </c>
      <c r="G93" s="39" t="s">
        <v>132</v>
      </c>
      <c r="H93" s="39" t="s">
        <v>293</v>
      </c>
      <c r="I93" s="39" t="s">
        <v>27</v>
      </c>
      <c r="J93" s="39" t="s">
        <v>28</v>
      </c>
      <c r="K93" s="39" t="s">
        <v>355</v>
      </c>
      <c r="L93" s="39" t="s">
        <v>21</v>
      </c>
      <c r="M93" s="20"/>
      <c r="N93" s="20"/>
      <c r="O93" s="20"/>
      <c r="P93" s="20"/>
      <c r="Q93" s="20"/>
      <c r="R93" s="20"/>
      <c r="S93" s="20"/>
      <c r="T93" s="20"/>
      <c r="U93" s="20"/>
    </row>
    <row r="94" spans="1:154" ht="39" customHeight="1">
      <c r="A94" s="17">
        <v>88</v>
      </c>
      <c r="B94" s="113" t="s">
        <v>356</v>
      </c>
      <c r="C94" s="113" t="s">
        <v>357</v>
      </c>
      <c r="D94" s="113" t="s">
        <v>226</v>
      </c>
      <c r="E94" s="80" t="s">
        <v>353</v>
      </c>
      <c r="F94" s="39" t="s">
        <v>358</v>
      </c>
      <c r="G94" s="39" t="s">
        <v>17</v>
      </c>
      <c r="H94" s="39" t="s">
        <v>194</v>
      </c>
      <c r="I94" s="39" t="s">
        <v>27</v>
      </c>
      <c r="J94" s="39" t="s">
        <v>28</v>
      </c>
      <c r="K94" s="39" t="s">
        <v>294</v>
      </c>
      <c r="L94" s="39" t="s">
        <v>21</v>
      </c>
      <c r="M94" s="20"/>
      <c r="N94" s="20"/>
      <c r="O94" s="20"/>
      <c r="P94" s="20"/>
      <c r="Q94" s="20"/>
      <c r="R94" s="20"/>
      <c r="S94" s="20"/>
      <c r="T94" s="20"/>
      <c r="U94" s="20"/>
    </row>
    <row r="95" spans="1:154" ht="39" customHeight="1">
      <c r="A95" s="17">
        <v>89</v>
      </c>
      <c r="B95" s="106" t="s">
        <v>359</v>
      </c>
      <c r="C95" s="106" t="s">
        <v>360</v>
      </c>
      <c r="D95" s="106" t="s">
        <v>110</v>
      </c>
      <c r="E95" s="73">
        <v>2017</v>
      </c>
      <c r="F95" s="32" t="s">
        <v>361</v>
      </c>
      <c r="G95" s="32" t="s">
        <v>232</v>
      </c>
      <c r="H95" s="32" t="s">
        <v>50</v>
      </c>
      <c r="I95" s="32" t="s">
        <v>27</v>
      </c>
      <c r="J95" s="32" t="s">
        <v>20</v>
      </c>
      <c r="K95" s="32">
        <v>70</v>
      </c>
      <c r="L95" s="32" t="s">
        <v>21</v>
      </c>
      <c r="M95" s="20"/>
      <c r="N95" s="20"/>
      <c r="O95" s="20"/>
      <c r="P95" s="20"/>
      <c r="Q95" s="20"/>
      <c r="R95" s="20"/>
      <c r="S95" s="20"/>
      <c r="T95" s="20"/>
      <c r="U95" s="20"/>
    </row>
    <row r="96" spans="1:154" s="9" customFormat="1" ht="39" customHeight="1">
      <c r="A96" s="17">
        <v>90</v>
      </c>
      <c r="B96" s="109" t="s">
        <v>362</v>
      </c>
      <c r="C96" s="109" t="s">
        <v>363</v>
      </c>
      <c r="D96" s="109" t="s">
        <v>183</v>
      </c>
      <c r="E96" s="76">
        <v>2018</v>
      </c>
      <c r="F96" s="22" t="s">
        <v>364</v>
      </c>
      <c r="G96" s="23" t="s">
        <v>365</v>
      </c>
      <c r="H96" s="22" t="s">
        <v>366</v>
      </c>
      <c r="I96" s="22" t="s">
        <v>19</v>
      </c>
      <c r="J96" s="22" t="s">
        <v>20</v>
      </c>
      <c r="K96" s="22">
        <v>100</v>
      </c>
      <c r="L96" s="22" t="s">
        <v>21</v>
      </c>
      <c r="M96" s="20"/>
      <c r="N96" s="20"/>
      <c r="O96" s="20"/>
      <c r="P96" s="20"/>
      <c r="Q96" s="20"/>
      <c r="R96" s="20"/>
      <c r="S96" s="20"/>
      <c r="T96" s="20"/>
      <c r="U96" s="20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</row>
    <row r="97" spans="1:154" ht="39" customHeight="1">
      <c r="A97" s="17">
        <v>91</v>
      </c>
      <c r="B97" s="114" t="s">
        <v>367</v>
      </c>
      <c r="C97" s="114" t="s">
        <v>368</v>
      </c>
      <c r="D97" s="114" t="s">
        <v>308</v>
      </c>
      <c r="E97" s="81">
        <v>2018</v>
      </c>
      <c r="F97" s="41" t="s">
        <v>369</v>
      </c>
      <c r="G97" s="42" t="s">
        <v>370</v>
      </c>
      <c r="H97" s="41" t="s">
        <v>310</v>
      </c>
      <c r="I97" s="41" t="s">
        <v>27</v>
      </c>
      <c r="J97" s="41" t="s">
        <v>311</v>
      </c>
      <c r="K97" s="41">
        <v>80</v>
      </c>
      <c r="L97" s="41" t="s">
        <v>21</v>
      </c>
      <c r="M97" s="20"/>
      <c r="N97" s="20"/>
      <c r="O97" s="20"/>
      <c r="P97" s="20"/>
      <c r="Q97" s="20"/>
      <c r="R97" s="20"/>
      <c r="S97" s="20"/>
      <c r="T97" s="20"/>
      <c r="U97" s="20"/>
    </row>
    <row r="98" spans="1:154" ht="39" customHeight="1">
      <c r="A98" s="17">
        <v>92</v>
      </c>
      <c r="B98" s="112" t="s">
        <v>371</v>
      </c>
      <c r="C98" s="112" t="s">
        <v>372</v>
      </c>
      <c r="D98" s="112" t="s">
        <v>239</v>
      </c>
      <c r="E98" s="79">
        <v>2018</v>
      </c>
      <c r="F98" s="38" t="s">
        <v>373</v>
      </c>
      <c r="G98" s="40" t="s">
        <v>25</v>
      </c>
      <c r="H98" s="38" t="s">
        <v>241</v>
      </c>
      <c r="I98" s="38" t="s">
        <v>27</v>
      </c>
      <c r="J98" s="38" t="s">
        <v>28</v>
      </c>
      <c r="K98" s="38">
        <v>70</v>
      </c>
      <c r="L98" s="38" t="s">
        <v>21</v>
      </c>
      <c r="M98" s="20"/>
      <c r="N98" s="20"/>
      <c r="O98" s="20"/>
      <c r="P98" s="20"/>
      <c r="Q98" s="20"/>
      <c r="R98" s="20"/>
      <c r="S98" s="20"/>
      <c r="T98" s="20"/>
      <c r="U98" s="20"/>
    </row>
    <row r="99" spans="1:154" ht="46.5" customHeight="1">
      <c r="A99" s="17">
        <v>93</v>
      </c>
      <c r="B99" s="110" t="s">
        <v>374</v>
      </c>
      <c r="C99" s="110" t="s">
        <v>375</v>
      </c>
      <c r="D99" s="110" t="s">
        <v>187</v>
      </c>
      <c r="E99" s="77">
        <v>2017</v>
      </c>
      <c r="F99" s="36" t="s">
        <v>376</v>
      </c>
      <c r="G99" s="36">
        <v>384</v>
      </c>
      <c r="H99" s="36" t="s">
        <v>377</v>
      </c>
      <c r="I99" s="36" t="s">
        <v>378</v>
      </c>
      <c r="J99" s="36" t="s">
        <v>28</v>
      </c>
      <c r="K99" s="36">
        <v>52</v>
      </c>
      <c r="L99" s="36" t="s">
        <v>21</v>
      </c>
      <c r="M99" s="20"/>
      <c r="N99" s="20"/>
      <c r="O99" s="20"/>
      <c r="P99" s="20"/>
      <c r="Q99" s="20"/>
      <c r="R99" s="20"/>
      <c r="S99" s="20"/>
      <c r="T99" s="20"/>
      <c r="U99" s="20"/>
    </row>
    <row r="100" spans="1:154" s="13" customFormat="1" ht="39" customHeight="1">
      <c r="A100" s="17">
        <v>94</v>
      </c>
      <c r="B100" s="99" t="s">
        <v>379</v>
      </c>
      <c r="C100" s="99" t="str">
        <f>HYPERLINK("https://starylev.com.ua/myshkovi-myshi","Моє сторіччя")</f>
        <v>Моє сторіччя</v>
      </c>
      <c r="D100" s="99" t="s">
        <v>23</v>
      </c>
      <c r="E100" s="66">
        <v>2017</v>
      </c>
      <c r="F100" s="27" t="s">
        <v>380</v>
      </c>
      <c r="G100" s="27" t="s">
        <v>298</v>
      </c>
      <c r="H100" s="27" t="s">
        <v>26</v>
      </c>
      <c r="I100" s="27" t="s">
        <v>27</v>
      </c>
      <c r="J100" s="27" t="s">
        <v>28</v>
      </c>
      <c r="K100" s="27">
        <v>60</v>
      </c>
      <c r="L100" s="27" t="s">
        <v>21</v>
      </c>
      <c r="M100" s="20"/>
      <c r="N100" s="20"/>
      <c r="O100" s="20"/>
      <c r="P100" s="20"/>
      <c r="Q100" s="20"/>
      <c r="R100" s="20"/>
      <c r="S100" s="20"/>
      <c r="T100" s="20"/>
      <c r="U100" s="20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</row>
    <row r="101" spans="1:154" ht="39" customHeight="1">
      <c r="A101" s="17">
        <v>95</v>
      </c>
      <c r="B101" s="110" t="s">
        <v>381</v>
      </c>
      <c r="C101" s="110" t="s">
        <v>382</v>
      </c>
      <c r="D101" s="110" t="s">
        <v>383</v>
      </c>
      <c r="E101" s="77">
        <v>2018</v>
      </c>
      <c r="F101" s="36" t="s">
        <v>384</v>
      </c>
      <c r="G101" s="36" t="s">
        <v>116</v>
      </c>
      <c r="H101" s="36" t="s">
        <v>194</v>
      </c>
      <c r="I101" s="36" t="s">
        <v>19</v>
      </c>
      <c r="J101" s="36" t="s">
        <v>20</v>
      </c>
      <c r="K101" s="36">
        <v>80</v>
      </c>
      <c r="L101" s="36" t="s">
        <v>21</v>
      </c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154" ht="39" customHeight="1">
      <c r="A102" s="17">
        <v>96</v>
      </c>
      <c r="B102" s="116" t="s">
        <v>385</v>
      </c>
      <c r="C102" s="116" t="s">
        <v>386</v>
      </c>
      <c r="D102" s="116" t="s">
        <v>387</v>
      </c>
      <c r="E102" s="84">
        <v>2018</v>
      </c>
      <c r="F102" s="44" t="s">
        <v>388</v>
      </c>
      <c r="G102" s="44" t="s">
        <v>143</v>
      </c>
      <c r="H102" s="44" t="s">
        <v>194</v>
      </c>
      <c r="I102" s="44" t="s">
        <v>27</v>
      </c>
      <c r="J102" s="44" t="s">
        <v>28</v>
      </c>
      <c r="K102" s="44">
        <v>60</v>
      </c>
      <c r="L102" s="44" t="s">
        <v>21</v>
      </c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154" ht="39" customHeight="1">
      <c r="A103" s="17">
        <v>97</v>
      </c>
      <c r="B103" s="107" t="s">
        <v>389</v>
      </c>
      <c r="C103" s="107" t="s">
        <v>390</v>
      </c>
      <c r="D103" s="107" t="s">
        <v>155</v>
      </c>
      <c r="E103" s="74">
        <v>2018</v>
      </c>
      <c r="F103" s="33" t="s">
        <v>391</v>
      </c>
      <c r="G103" s="33" t="s">
        <v>392</v>
      </c>
      <c r="H103" s="33" t="s">
        <v>158</v>
      </c>
      <c r="I103" s="33" t="s">
        <v>159</v>
      </c>
      <c r="J103" s="33" t="s">
        <v>28</v>
      </c>
      <c r="K103" s="33">
        <v>80</v>
      </c>
      <c r="L103" s="33" t="s">
        <v>39</v>
      </c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154" s="8" customFormat="1" ht="39" customHeight="1">
      <c r="A104" s="17">
        <v>98</v>
      </c>
      <c r="B104" s="112" t="s">
        <v>393</v>
      </c>
      <c r="C104" s="112" t="s">
        <v>394</v>
      </c>
      <c r="D104" s="112" t="s">
        <v>206</v>
      </c>
      <c r="E104" s="79">
        <v>2018</v>
      </c>
      <c r="F104" s="38" t="s">
        <v>395</v>
      </c>
      <c r="G104" s="38" t="s">
        <v>396</v>
      </c>
      <c r="H104" s="38" t="s">
        <v>26</v>
      </c>
      <c r="I104" s="38" t="s">
        <v>19</v>
      </c>
      <c r="J104" s="38" t="s">
        <v>28</v>
      </c>
      <c r="K104" s="38">
        <v>60</v>
      </c>
      <c r="L104" s="38" t="s">
        <v>21</v>
      </c>
      <c r="M104" s="20"/>
      <c r="N104" s="20"/>
      <c r="O104" s="20"/>
      <c r="P104" s="20"/>
      <c r="Q104" s="20"/>
      <c r="R104" s="20"/>
      <c r="S104" s="20"/>
      <c r="T104" s="20"/>
      <c r="U104" s="20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</row>
    <row r="105" spans="1:154" s="8" customFormat="1" ht="39" customHeight="1">
      <c r="A105" s="17">
        <v>99</v>
      </c>
      <c r="B105" s="112" t="s">
        <v>397</v>
      </c>
      <c r="C105" s="112" t="s">
        <v>398</v>
      </c>
      <c r="D105" s="112" t="s">
        <v>206</v>
      </c>
      <c r="E105" s="79">
        <v>2017</v>
      </c>
      <c r="F105" s="38" t="s">
        <v>399</v>
      </c>
      <c r="G105" s="38" t="s">
        <v>400</v>
      </c>
      <c r="H105" s="38" t="s">
        <v>209</v>
      </c>
      <c r="I105" s="38" t="s">
        <v>19</v>
      </c>
      <c r="J105" s="38" t="s">
        <v>28</v>
      </c>
      <c r="K105" s="38">
        <v>60</v>
      </c>
      <c r="L105" s="38" t="s">
        <v>21</v>
      </c>
      <c r="M105" s="20"/>
      <c r="N105" s="20"/>
      <c r="O105" s="20"/>
      <c r="P105" s="20"/>
      <c r="Q105" s="20"/>
      <c r="R105" s="20"/>
      <c r="S105" s="20"/>
      <c r="T105" s="20"/>
      <c r="U105" s="20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</row>
    <row r="106" spans="1:154" s="8" customFormat="1" ht="39" customHeight="1">
      <c r="A106" s="17">
        <v>100</v>
      </c>
      <c r="B106" s="112" t="s">
        <v>401</v>
      </c>
      <c r="C106" s="112" t="s">
        <v>402</v>
      </c>
      <c r="D106" s="112" t="s">
        <v>206</v>
      </c>
      <c r="E106" s="79">
        <v>2018</v>
      </c>
      <c r="F106" s="38" t="s">
        <v>403</v>
      </c>
      <c r="G106" s="38" t="s">
        <v>404</v>
      </c>
      <c r="H106" s="38" t="s">
        <v>26</v>
      </c>
      <c r="I106" s="38" t="s">
        <v>19</v>
      </c>
      <c r="J106" s="38" t="s">
        <v>20</v>
      </c>
      <c r="K106" s="38">
        <v>65</v>
      </c>
      <c r="L106" s="38" t="s">
        <v>21</v>
      </c>
      <c r="M106" s="20"/>
      <c r="N106" s="20"/>
      <c r="O106" s="20"/>
      <c r="P106" s="20"/>
      <c r="Q106" s="20"/>
      <c r="R106" s="20"/>
      <c r="S106" s="20"/>
      <c r="T106" s="20"/>
      <c r="U106" s="20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</row>
    <row r="107" spans="1:154" s="8" customFormat="1" ht="39" customHeight="1">
      <c r="A107" s="17">
        <v>101</v>
      </c>
      <c r="B107" s="112" t="s">
        <v>405</v>
      </c>
      <c r="C107" s="112" t="s">
        <v>406</v>
      </c>
      <c r="D107" s="112" t="s">
        <v>206</v>
      </c>
      <c r="E107" s="79">
        <v>2017</v>
      </c>
      <c r="F107" s="38" t="s">
        <v>407</v>
      </c>
      <c r="G107" s="38" t="s">
        <v>408</v>
      </c>
      <c r="H107" s="38" t="s">
        <v>26</v>
      </c>
      <c r="I107" s="38" t="s">
        <v>19</v>
      </c>
      <c r="J107" s="38" t="s">
        <v>28</v>
      </c>
      <c r="K107" s="38">
        <v>60</v>
      </c>
      <c r="L107" s="38" t="s">
        <v>21</v>
      </c>
      <c r="M107" s="20"/>
      <c r="N107" s="20"/>
      <c r="O107" s="20"/>
      <c r="P107" s="20"/>
      <c r="Q107" s="20"/>
      <c r="R107" s="20"/>
      <c r="S107" s="20"/>
      <c r="T107" s="20"/>
      <c r="U107" s="20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</row>
    <row r="108" spans="1:154" ht="39" customHeight="1">
      <c r="A108" s="17">
        <v>102</v>
      </c>
      <c r="B108" s="116" t="s">
        <v>409</v>
      </c>
      <c r="C108" s="116" t="s">
        <v>410</v>
      </c>
      <c r="D108" s="116" t="s">
        <v>411</v>
      </c>
      <c r="E108" s="84">
        <v>2017</v>
      </c>
      <c r="F108" s="44" t="s">
        <v>412</v>
      </c>
      <c r="G108" s="44" t="s">
        <v>413</v>
      </c>
      <c r="H108" s="44" t="s">
        <v>241</v>
      </c>
      <c r="I108" s="44" t="s">
        <v>27</v>
      </c>
      <c r="J108" s="44" t="s">
        <v>28</v>
      </c>
      <c r="K108" s="44">
        <v>70</v>
      </c>
      <c r="L108" s="44" t="s">
        <v>21</v>
      </c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154" ht="39" customHeight="1">
      <c r="A109" s="17">
        <v>103</v>
      </c>
      <c r="B109" s="110" t="s">
        <v>414</v>
      </c>
      <c r="C109" s="110" t="str">
        <f>HYPERLINK("https://www.arthuss.com.ua/shop/15-women-who-made-art-and-history-brigitte-quinn","Неймовірні. П'ятнадцять жінок , які творили мистецтво та історію")</f>
        <v>Неймовірні. П'ятнадцять жінок , які творили мистецтво та історію</v>
      </c>
      <c r="D109" s="110" t="s">
        <v>415</v>
      </c>
      <c r="E109" s="77">
        <v>2018</v>
      </c>
      <c r="F109" s="36" t="s">
        <v>416</v>
      </c>
      <c r="G109" s="36" t="s">
        <v>36</v>
      </c>
      <c r="H109" s="36" t="s">
        <v>417</v>
      </c>
      <c r="I109" s="36" t="s">
        <v>418</v>
      </c>
      <c r="J109" s="36" t="s">
        <v>163</v>
      </c>
      <c r="K109" s="36">
        <v>115</v>
      </c>
      <c r="L109" s="36" t="s">
        <v>39</v>
      </c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154" s="13" customFormat="1" ht="39" customHeight="1">
      <c r="A110" s="17">
        <v>104</v>
      </c>
      <c r="B110" s="104" t="s">
        <v>87</v>
      </c>
      <c r="C110" s="104" t="s">
        <v>419</v>
      </c>
      <c r="D110" s="105" t="s">
        <v>89</v>
      </c>
      <c r="E110" s="71">
        <v>2017</v>
      </c>
      <c r="F110" s="17" t="s">
        <v>420</v>
      </c>
      <c r="G110" s="31" t="s">
        <v>250</v>
      </c>
      <c r="H110" s="17" t="s">
        <v>92</v>
      </c>
      <c r="I110" s="17" t="s">
        <v>19</v>
      </c>
      <c r="J110" s="17" t="s">
        <v>20</v>
      </c>
      <c r="K110" s="17">
        <v>80</v>
      </c>
      <c r="L110" s="17" t="s">
        <v>33</v>
      </c>
      <c r="M110" s="20"/>
      <c r="N110" s="20"/>
      <c r="O110" s="20"/>
      <c r="P110" s="20"/>
      <c r="Q110" s="20"/>
      <c r="R110" s="20"/>
      <c r="S110" s="20"/>
      <c r="T110" s="20"/>
      <c r="U110" s="20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</row>
    <row r="111" spans="1:154" s="13" customFormat="1" ht="39" customHeight="1">
      <c r="A111" s="17">
        <v>105</v>
      </c>
      <c r="B111" s="104" t="s">
        <v>87</v>
      </c>
      <c r="C111" s="104" t="s">
        <v>421</v>
      </c>
      <c r="D111" s="105" t="s">
        <v>89</v>
      </c>
      <c r="E111" s="71">
        <v>2017</v>
      </c>
      <c r="F111" s="17" t="s">
        <v>422</v>
      </c>
      <c r="G111" s="31" t="s">
        <v>365</v>
      </c>
      <c r="H111" s="17" t="s">
        <v>92</v>
      </c>
      <c r="I111" s="17" t="s">
        <v>19</v>
      </c>
      <c r="J111" s="17" t="s">
        <v>20</v>
      </c>
      <c r="K111" s="17">
        <v>80</v>
      </c>
      <c r="L111" s="17" t="s">
        <v>33</v>
      </c>
      <c r="M111" s="20"/>
      <c r="N111" s="20"/>
      <c r="O111" s="20"/>
      <c r="P111" s="20"/>
      <c r="Q111" s="20"/>
      <c r="R111" s="20"/>
      <c r="S111" s="20"/>
      <c r="T111" s="20"/>
      <c r="U111" s="20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</row>
    <row r="112" spans="1:154" ht="45" customHeight="1">
      <c r="A112" s="17">
        <v>106</v>
      </c>
      <c r="B112" s="117" t="s">
        <v>423</v>
      </c>
      <c r="C112" s="117" t="str">
        <f>HYPERLINK("https://kis.prom.ua/p538426724-dzhino-sere-zvichajni.html","Звичайні генії : як два диваки творили сучасну науку")</f>
        <v>Звичайні генії : як два диваки творили сучасну науку</v>
      </c>
      <c r="D112" s="117" t="s">
        <v>424</v>
      </c>
      <c r="E112" s="85">
        <v>2017</v>
      </c>
      <c r="F112" s="45" t="s">
        <v>425</v>
      </c>
      <c r="G112" s="45" t="s">
        <v>426</v>
      </c>
      <c r="H112" s="45" t="s">
        <v>50</v>
      </c>
      <c r="I112" s="45" t="s">
        <v>378</v>
      </c>
      <c r="J112" s="45" t="s">
        <v>28</v>
      </c>
      <c r="K112" s="45">
        <v>70</v>
      </c>
      <c r="L112" s="45" t="s">
        <v>21</v>
      </c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154" ht="39" customHeight="1">
      <c r="A113" s="17">
        <v>107</v>
      </c>
      <c r="B113" s="109" t="s">
        <v>427</v>
      </c>
      <c r="C113" s="109" t="s">
        <v>428</v>
      </c>
      <c r="D113" s="109" t="s">
        <v>214</v>
      </c>
      <c r="E113" s="76">
        <v>2017</v>
      </c>
      <c r="F113" s="22" t="s">
        <v>429</v>
      </c>
      <c r="G113" s="22" t="s">
        <v>25</v>
      </c>
      <c r="H113" s="22" t="s">
        <v>255</v>
      </c>
      <c r="I113" s="22" t="s">
        <v>19</v>
      </c>
      <c r="J113" s="22" t="s">
        <v>28</v>
      </c>
      <c r="K113" s="22">
        <v>60</v>
      </c>
      <c r="L113" s="22" t="s">
        <v>21</v>
      </c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154" ht="39" customHeight="1">
      <c r="A114" s="17">
        <v>108</v>
      </c>
      <c r="B114" s="109" t="s">
        <v>430</v>
      </c>
      <c r="C114" s="109" t="s">
        <v>431</v>
      </c>
      <c r="D114" s="109" t="s">
        <v>214</v>
      </c>
      <c r="E114" s="76">
        <v>2018</v>
      </c>
      <c r="F114" s="22" t="s">
        <v>432</v>
      </c>
      <c r="G114" s="22" t="s">
        <v>433</v>
      </c>
      <c r="H114" s="22" t="s">
        <v>255</v>
      </c>
      <c r="I114" s="22" t="s">
        <v>19</v>
      </c>
      <c r="J114" s="22" t="s">
        <v>28</v>
      </c>
      <c r="K114" s="22">
        <v>60</v>
      </c>
      <c r="L114" s="22" t="s">
        <v>21</v>
      </c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154" ht="39" customHeight="1">
      <c r="A115" s="17">
        <v>109</v>
      </c>
      <c r="B115" s="113" t="s">
        <v>434</v>
      </c>
      <c r="C115" s="113" t="s">
        <v>435</v>
      </c>
      <c r="D115" s="113" t="s">
        <v>226</v>
      </c>
      <c r="E115" s="80">
        <v>2018</v>
      </c>
      <c r="F115" s="39" t="s">
        <v>436</v>
      </c>
      <c r="G115" s="39" t="s">
        <v>437</v>
      </c>
      <c r="H115" s="39" t="s">
        <v>194</v>
      </c>
      <c r="I115" s="39" t="s">
        <v>27</v>
      </c>
      <c r="J115" s="39" t="s">
        <v>28</v>
      </c>
      <c r="K115" s="39" t="s">
        <v>294</v>
      </c>
      <c r="L115" s="39" t="s">
        <v>21</v>
      </c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154" ht="39" customHeight="1">
      <c r="A116" s="17">
        <v>110</v>
      </c>
      <c r="B116" s="113" t="s">
        <v>290</v>
      </c>
      <c r="C116" s="113" t="s">
        <v>438</v>
      </c>
      <c r="D116" s="113" t="s">
        <v>226</v>
      </c>
      <c r="E116" s="80">
        <v>2018</v>
      </c>
      <c r="F116" s="39" t="s">
        <v>439</v>
      </c>
      <c r="G116" s="39" t="s">
        <v>116</v>
      </c>
      <c r="H116" s="39" t="s">
        <v>293</v>
      </c>
      <c r="I116" s="39" t="s">
        <v>27</v>
      </c>
      <c r="J116" s="39" t="s">
        <v>28</v>
      </c>
      <c r="K116" s="39" t="s">
        <v>294</v>
      </c>
      <c r="L116" s="39" t="s">
        <v>21</v>
      </c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154" ht="39" customHeight="1">
      <c r="A117" s="17">
        <v>111</v>
      </c>
      <c r="B117" s="113" t="s">
        <v>290</v>
      </c>
      <c r="C117" s="113" t="s">
        <v>440</v>
      </c>
      <c r="D117" s="113" t="s">
        <v>226</v>
      </c>
      <c r="E117" s="80">
        <v>2018</v>
      </c>
      <c r="F117" s="39" t="s">
        <v>441</v>
      </c>
      <c r="G117" s="39" t="s">
        <v>116</v>
      </c>
      <c r="H117" s="39" t="s">
        <v>293</v>
      </c>
      <c r="I117" s="39" t="s">
        <v>27</v>
      </c>
      <c r="J117" s="39" t="s">
        <v>28</v>
      </c>
      <c r="K117" s="39" t="s">
        <v>294</v>
      </c>
      <c r="L117" s="39" t="s">
        <v>21</v>
      </c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154" ht="39" customHeight="1">
      <c r="A118" s="17">
        <v>112</v>
      </c>
      <c r="B118" s="107" t="s">
        <v>442</v>
      </c>
      <c r="C118" s="107" t="str">
        <f>HYPERLINK("https://www.bohdan-books.com/catalog/book/128641/","Смерть — діло самотнє : роман")</f>
        <v>Смерть — діло самотнє : роман</v>
      </c>
      <c r="D118" s="107" t="s">
        <v>443</v>
      </c>
      <c r="E118" s="74">
        <v>2018</v>
      </c>
      <c r="F118" s="33" t="s">
        <v>444</v>
      </c>
      <c r="G118" s="33" t="s">
        <v>137</v>
      </c>
      <c r="H118" s="33" t="s">
        <v>445</v>
      </c>
      <c r="I118" s="33" t="s">
        <v>51</v>
      </c>
      <c r="J118" s="33" t="s">
        <v>52</v>
      </c>
      <c r="K118" s="33">
        <v>50</v>
      </c>
      <c r="L118" s="33" t="s">
        <v>21</v>
      </c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154" ht="39" customHeight="1">
      <c r="A119" s="17">
        <v>113</v>
      </c>
      <c r="B119" s="115" t="s">
        <v>446</v>
      </c>
      <c r="C119" s="115" t="s">
        <v>447</v>
      </c>
      <c r="D119" s="115" t="s">
        <v>448</v>
      </c>
      <c r="E119" s="82">
        <v>2017</v>
      </c>
      <c r="F119" s="43" t="s">
        <v>449</v>
      </c>
      <c r="G119" s="43" t="s">
        <v>450</v>
      </c>
      <c r="H119" s="43" t="s">
        <v>172</v>
      </c>
      <c r="I119" s="43" t="s">
        <v>51</v>
      </c>
      <c r="J119" s="43" t="s">
        <v>20</v>
      </c>
      <c r="K119" s="43" t="s">
        <v>451</v>
      </c>
      <c r="L119" s="43" t="s">
        <v>21</v>
      </c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154" ht="39" customHeight="1">
      <c r="A120" s="17">
        <v>114</v>
      </c>
      <c r="B120" s="118" t="s">
        <v>452</v>
      </c>
      <c r="C120" s="118" t="str">
        <f>HYPERLINK("https://www.yakaboo.ua/ua/sentimental-ni-mandrivki-galichinoju.html","Сентиментальні мандрівки Галичиною")</f>
        <v>Сентиментальні мандрівки Галичиною</v>
      </c>
      <c r="D120" s="118" t="s">
        <v>453</v>
      </c>
      <c r="E120" s="86">
        <v>2018</v>
      </c>
      <c r="F120" s="46" t="s">
        <v>454</v>
      </c>
      <c r="G120" s="46" t="s">
        <v>455</v>
      </c>
      <c r="H120" s="46" t="s">
        <v>456</v>
      </c>
      <c r="I120" s="46" t="s">
        <v>19</v>
      </c>
      <c r="J120" s="46" t="s">
        <v>28</v>
      </c>
      <c r="K120" s="46">
        <v>70</v>
      </c>
      <c r="L120" s="46" t="s">
        <v>21</v>
      </c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154" ht="39" customHeight="1">
      <c r="A121" s="17">
        <v>115</v>
      </c>
      <c r="B121" s="110" t="s">
        <v>457</v>
      </c>
      <c r="C121" s="110" t="s">
        <v>458</v>
      </c>
      <c r="D121" s="110" t="s">
        <v>187</v>
      </c>
      <c r="E121" s="77">
        <v>2018</v>
      </c>
      <c r="F121" s="36" t="s">
        <v>459</v>
      </c>
      <c r="G121" s="36">
        <v>304</v>
      </c>
      <c r="H121" s="36" t="s">
        <v>189</v>
      </c>
      <c r="I121" s="36" t="s">
        <v>19</v>
      </c>
      <c r="J121" s="36" t="s">
        <v>20</v>
      </c>
      <c r="K121" s="36">
        <v>55</v>
      </c>
      <c r="L121" s="36" t="s">
        <v>21</v>
      </c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154" s="13" customFormat="1" ht="39" customHeight="1">
      <c r="A122" s="17">
        <v>116</v>
      </c>
      <c r="B122" s="99" t="s">
        <v>460</v>
      </c>
      <c r="C122" s="99" t="str">
        <f>HYPERLINK("https://starylev.com.ua/mandrivka-grinvich","Мандрівка з чарівним атласом: Гринвіч")</f>
        <v>Мандрівка з чарівним атласом: Гринвіч</v>
      </c>
      <c r="D122" s="99" t="s">
        <v>23</v>
      </c>
      <c r="E122" s="66">
        <v>2018</v>
      </c>
      <c r="F122" s="27" t="s">
        <v>461</v>
      </c>
      <c r="G122" s="27" t="s">
        <v>462</v>
      </c>
      <c r="H122" s="27" t="s">
        <v>463</v>
      </c>
      <c r="I122" s="27" t="s">
        <v>27</v>
      </c>
      <c r="J122" s="27" t="s">
        <v>163</v>
      </c>
      <c r="K122" s="27">
        <v>150</v>
      </c>
      <c r="L122" s="27" t="s">
        <v>39</v>
      </c>
      <c r="M122" s="20"/>
      <c r="N122" s="20"/>
      <c r="O122" s="20"/>
      <c r="P122" s="20"/>
      <c r="Q122" s="20"/>
      <c r="R122" s="20"/>
      <c r="S122" s="20"/>
      <c r="T122" s="20"/>
      <c r="U122" s="20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</row>
    <row r="123" spans="1:154" s="13" customFormat="1" ht="39" customHeight="1">
      <c r="A123" s="17">
        <v>117</v>
      </c>
      <c r="B123" s="99" t="s">
        <v>464</v>
      </c>
      <c r="C123" s="99" t="str">
        <f>HYPERLINK("https://starylev.com.ua/myshkovi-myshi","Мишкові Миші")</f>
        <v>Мишкові Миші</v>
      </c>
      <c r="D123" s="99" t="s">
        <v>23</v>
      </c>
      <c r="E123" s="66">
        <v>2018</v>
      </c>
      <c r="F123" s="27" t="s">
        <v>465</v>
      </c>
      <c r="G123" s="27" t="s">
        <v>466</v>
      </c>
      <c r="H123" s="27" t="s">
        <v>467</v>
      </c>
      <c r="I123" s="27" t="s">
        <v>27</v>
      </c>
      <c r="J123" s="27" t="s">
        <v>20</v>
      </c>
      <c r="K123" s="27">
        <v>120</v>
      </c>
      <c r="L123" s="27" t="s">
        <v>39</v>
      </c>
      <c r="M123" s="20"/>
      <c r="N123" s="20"/>
      <c r="O123" s="20"/>
      <c r="P123" s="20"/>
      <c r="Q123" s="20"/>
      <c r="R123" s="20"/>
      <c r="S123" s="20"/>
      <c r="T123" s="20"/>
      <c r="U123" s="20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</row>
    <row r="124" spans="1:154" s="13" customFormat="1" ht="39" customHeight="1">
      <c r="A124" s="17">
        <v>118</v>
      </c>
      <c r="B124" s="98" t="s">
        <v>452</v>
      </c>
      <c r="C124" s="98" t="s">
        <v>468</v>
      </c>
      <c r="D124" s="98" t="s">
        <v>15</v>
      </c>
      <c r="E124" s="65">
        <v>2018</v>
      </c>
      <c r="F124" s="19" t="s">
        <v>469</v>
      </c>
      <c r="G124" s="19" t="s">
        <v>25</v>
      </c>
      <c r="H124" s="19" t="s">
        <v>126</v>
      </c>
      <c r="I124" s="19" t="s">
        <v>19</v>
      </c>
      <c r="J124" s="19" t="s">
        <v>20</v>
      </c>
      <c r="K124" s="19">
        <v>70</v>
      </c>
      <c r="L124" s="19" t="s">
        <v>21</v>
      </c>
      <c r="M124" s="20"/>
      <c r="N124" s="20"/>
      <c r="O124" s="20"/>
      <c r="P124" s="20"/>
      <c r="Q124" s="20"/>
      <c r="R124" s="20"/>
      <c r="S124" s="20"/>
      <c r="T124" s="20"/>
      <c r="U124" s="20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</row>
    <row r="125" spans="1:154" s="13" customFormat="1" ht="39" customHeight="1">
      <c r="A125" s="17">
        <v>119</v>
      </c>
      <c r="B125" s="107" t="s">
        <v>470</v>
      </c>
      <c r="C125" s="107" t="s">
        <v>471</v>
      </c>
      <c r="D125" s="107" t="s">
        <v>155</v>
      </c>
      <c r="E125" s="74">
        <v>2018</v>
      </c>
      <c r="F125" s="33" t="s">
        <v>472</v>
      </c>
      <c r="G125" s="33" t="s">
        <v>157</v>
      </c>
      <c r="H125" s="33" t="s">
        <v>158</v>
      </c>
      <c r="I125" s="33" t="s">
        <v>159</v>
      </c>
      <c r="J125" s="33" t="s">
        <v>28</v>
      </c>
      <c r="K125" s="33">
        <v>90</v>
      </c>
      <c r="L125" s="33" t="s">
        <v>39</v>
      </c>
      <c r="M125" s="20"/>
      <c r="N125" s="20"/>
      <c r="O125" s="20"/>
      <c r="P125" s="20"/>
      <c r="Q125" s="20"/>
      <c r="R125" s="20"/>
      <c r="S125" s="20"/>
      <c r="T125" s="20"/>
      <c r="U125" s="20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</row>
    <row r="126" spans="1:154" s="13" customFormat="1" ht="39" customHeight="1">
      <c r="A126" s="17">
        <v>120</v>
      </c>
      <c r="B126" s="107" t="s">
        <v>473</v>
      </c>
      <c r="C126" s="107" t="s">
        <v>474</v>
      </c>
      <c r="D126" s="107" t="s">
        <v>155</v>
      </c>
      <c r="E126" s="74">
        <v>2018</v>
      </c>
      <c r="F126" s="33" t="s">
        <v>475</v>
      </c>
      <c r="G126" s="33" t="s">
        <v>91</v>
      </c>
      <c r="H126" s="33" t="s">
        <v>158</v>
      </c>
      <c r="I126" s="33" t="s">
        <v>159</v>
      </c>
      <c r="J126" s="33" t="s">
        <v>28</v>
      </c>
      <c r="K126" s="33">
        <v>115</v>
      </c>
      <c r="L126" s="33" t="s">
        <v>39</v>
      </c>
      <c r="M126" s="20"/>
      <c r="N126" s="20"/>
      <c r="O126" s="20"/>
      <c r="P126" s="20"/>
      <c r="Q126" s="20"/>
      <c r="R126" s="20"/>
      <c r="S126" s="20"/>
      <c r="T126" s="20"/>
      <c r="U126" s="20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</row>
    <row r="127" spans="1:154" ht="39" customHeight="1">
      <c r="A127" s="17">
        <v>121</v>
      </c>
      <c r="B127" s="116" t="s">
        <v>476</v>
      </c>
      <c r="C127" s="116" t="s">
        <v>477</v>
      </c>
      <c r="D127" s="116" t="s">
        <v>411</v>
      </c>
      <c r="E127" s="84">
        <v>2018</v>
      </c>
      <c r="F127" s="44" t="s">
        <v>478</v>
      </c>
      <c r="G127" s="44" t="s">
        <v>479</v>
      </c>
      <c r="H127" s="44" t="s">
        <v>241</v>
      </c>
      <c r="I127" s="44" t="s">
        <v>27</v>
      </c>
      <c r="J127" s="44" t="s">
        <v>28</v>
      </c>
      <c r="K127" s="44">
        <v>70</v>
      </c>
      <c r="L127" s="44" t="s">
        <v>21</v>
      </c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154" ht="39" customHeight="1">
      <c r="A128" s="17">
        <v>122</v>
      </c>
      <c r="B128" s="110" t="s">
        <v>480</v>
      </c>
      <c r="C128" s="110" t="str">
        <f>HYPERLINK("https://www.arthuss.com.ua/shop/slyarenko-uhvn","Українські художники: з відлиги до незалежності")</f>
        <v>Українські художники: з відлиги до незалежності</v>
      </c>
      <c r="D128" s="110" t="s">
        <v>415</v>
      </c>
      <c r="E128" s="77">
        <v>2018</v>
      </c>
      <c r="F128" s="36" t="s">
        <v>481</v>
      </c>
      <c r="G128" s="36" t="s">
        <v>482</v>
      </c>
      <c r="H128" s="36" t="s">
        <v>483</v>
      </c>
      <c r="I128" s="36" t="s">
        <v>27</v>
      </c>
      <c r="J128" s="36" t="s">
        <v>163</v>
      </c>
      <c r="K128" s="36">
        <v>150</v>
      </c>
      <c r="L128" s="36" t="s">
        <v>39</v>
      </c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154" ht="39" customHeight="1">
      <c r="A129" s="17">
        <v>123</v>
      </c>
      <c r="B129" s="115" t="s">
        <v>484</v>
      </c>
      <c r="C129" s="115" t="s">
        <v>485</v>
      </c>
      <c r="D129" s="115" t="s">
        <v>486</v>
      </c>
      <c r="E129" s="82">
        <v>2018</v>
      </c>
      <c r="F129" s="43" t="s">
        <v>487</v>
      </c>
      <c r="G129" s="43" t="s">
        <v>244</v>
      </c>
      <c r="H129" s="43" t="s">
        <v>488</v>
      </c>
      <c r="I129" s="43" t="s">
        <v>19</v>
      </c>
      <c r="J129" s="43" t="s">
        <v>52</v>
      </c>
      <c r="K129" s="43">
        <v>65</v>
      </c>
      <c r="L129" s="43" t="s">
        <v>21</v>
      </c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154" ht="39" customHeight="1">
      <c r="A130" s="17">
        <v>124</v>
      </c>
      <c r="B130" s="115" t="s">
        <v>489</v>
      </c>
      <c r="C130" s="115" t="s">
        <v>490</v>
      </c>
      <c r="D130" s="115" t="s">
        <v>486</v>
      </c>
      <c r="E130" s="82">
        <v>2017</v>
      </c>
      <c r="F130" s="43" t="s">
        <v>491</v>
      </c>
      <c r="G130" s="43" t="s">
        <v>25</v>
      </c>
      <c r="H130" s="43" t="s">
        <v>194</v>
      </c>
      <c r="I130" s="43" t="s">
        <v>19</v>
      </c>
      <c r="J130" s="43" t="s">
        <v>28</v>
      </c>
      <c r="K130" s="43">
        <v>65</v>
      </c>
      <c r="L130" s="43" t="s">
        <v>21</v>
      </c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154" s="13" customFormat="1" ht="39" customHeight="1">
      <c r="A131" s="17">
        <v>125</v>
      </c>
      <c r="B131" s="104" t="s">
        <v>492</v>
      </c>
      <c r="C131" s="104" t="s">
        <v>493</v>
      </c>
      <c r="D131" s="105" t="s">
        <v>89</v>
      </c>
      <c r="E131" s="71">
        <v>2017</v>
      </c>
      <c r="F131" s="17" t="s">
        <v>494</v>
      </c>
      <c r="G131" s="31" t="s">
        <v>157</v>
      </c>
      <c r="H131" s="17" t="s">
        <v>92</v>
      </c>
      <c r="I131" s="17" t="s">
        <v>19</v>
      </c>
      <c r="J131" s="17" t="s">
        <v>20</v>
      </c>
      <c r="K131" s="17">
        <v>80</v>
      </c>
      <c r="L131" s="17" t="s">
        <v>33</v>
      </c>
      <c r="M131" s="20"/>
      <c r="N131" s="20"/>
      <c r="O131" s="20"/>
      <c r="P131" s="20"/>
      <c r="Q131" s="20"/>
      <c r="R131" s="20"/>
      <c r="S131" s="20"/>
      <c r="T131" s="20"/>
      <c r="U131" s="20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</row>
    <row r="132" spans="1:154" s="13" customFormat="1" ht="39" customHeight="1">
      <c r="A132" s="17">
        <v>126</v>
      </c>
      <c r="B132" s="104" t="s">
        <v>492</v>
      </c>
      <c r="C132" s="104" t="s">
        <v>495</v>
      </c>
      <c r="D132" s="105" t="s">
        <v>89</v>
      </c>
      <c r="E132" s="71">
        <v>2017</v>
      </c>
      <c r="F132" s="17" t="s">
        <v>496</v>
      </c>
      <c r="G132" s="31" t="s">
        <v>462</v>
      </c>
      <c r="H132" s="17" t="s">
        <v>92</v>
      </c>
      <c r="I132" s="17" t="s">
        <v>19</v>
      </c>
      <c r="J132" s="17" t="s">
        <v>20</v>
      </c>
      <c r="K132" s="17">
        <v>80</v>
      </c>
      <c r="L132" s="17" t="s">
        <v>33</v>
      </c>
      <c r="M132" s="20"/>
      <c r="N132" s="20"/>
      <c r="O132" s="20"/>
      <c r="P132" s="20"/>
      <c r="Q132" s="20"/>
      <c r="R132" s="20"/>
      <c r="S132" s="20"/>
      <c r="T132" s="20"/>
      <c r="U132" s="20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</row>
    <row r="133" spans="1:154" s="13" customFormat="1" ht="39" customHeight="1">
      <c r="A133" s="17">
        <v>127</v>
      </c>
      <c r="B133" s="104" t="s">
        <v>87</v>
      </c>
      <c r="C133" s="104" t="s">
        <v>497</v>
      </c>
      <c r="D133" s="105" t="s">
        <v>89</v>
      </c>
      <c r="E133" s="71">
        <v>2017</v>
      </c>
      <c r="F133" s="17" t="s">
        <v>498</v>
      </c>
      <c r="G133" s="31" t="s">
        <v>365</v>
      </c>
      <c r="H133" s="17" t="s">
        <v>92</v>
      </c>
      <c r="I133" s="17" t="s">
        <v>19</v>
      </c>
      <c r="J133" s="17" t="s">
        <v>20</v>
      </c>
      <c r="K133" s="17">
        <v>80</v>
      </c>
      <c r="L133" s="17" t="s">
        <v>33</v>
      </c>
      <c r="M133" s="20"/>
      <c r="N133" s="20"/>
      <c r="O133" s="20"/>
      <c r="P133" s="20"/>
      <c r="Q133" s="20"/>
      <c r="R133" s="20"/>
      <c r="S133" s="20"/>
      <c r="T133" s="20"/>
      <c r="U133" s="20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</row>
    <row r="134" spans="1:154" ht="39" customHeight="1">
      <c r="A134" s="17">
        <v>128</v>
      </c>
      <c r="B134" s="109" t="s">
        <v>499</v>
      </c>
      <c r="C134" s="109" t="s">
        <v>500</v>
      </c>
      <c r="D134" s="109" t="s">
        <v>214</v>
      </c>
      <c r="E134" s="76">
        <v>2017</v>
      </c>
      <c r="F134" s="22" t="s">
        <v>501</v>
      </c>
      <c r="G134" s="22" t="s">
        <v>25</v>
      </c>
      <c r="H134" s="22" t="s">
        <v>255</v>
      </c>
      <c r="I134" s="22" t="s">
        <v>19</v>
      </c>
      <c r="J134" s="22" t="s">
        <v>28</v>
      </c>
      <c r="K134" s="22">
        <v>60</v>
      </c>
      <c r="L134" s="22" t="s">
        <v>21</v>
      </c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154" s="8" customFormat="1" ht="39" customHeight="1">
      <c r="A135" s="17">
        <v>129</v>
      </c>
      <c r="B135" s="103" t="s">
        <v>502</v>
      </c>
      <c r="C135" s="103" t="str">
        <f>HYPERLINK("https://www.yakaboo.ua/ua/gibridna-agresija-rosii-uroki-dlja-evropi-avtograf-avtora.html","""Гібридна агресія Росії: уроки для Європи""")</f>
        <v>"Гібридна агресія Росії: уроки для Європи"</v>
      </c>
      <c r="D135" s="103" t="s">
        <v>503</v>
      </c>
      <c r="E135" s="70">
        <v>2017</v>
      </c>
      <c r="F135" s="30" t="s">
        <v>504</v>
      </c>
      <c r="G135" s="30" t="s">
        <v>505</v>
      </c>
      <c r="H135" s="30" t="s">
        <v>506</v>
      </c>
      <c r="I135" s="30" t="s">
        <v>418</v>
      </c>
      <c r="J135" s="30" t="s">
        <v>28</v>
      </c>
      <c r="K135" s="30">
        <v>80</v>
      </c>
      <c r="L135" s="30" t="s">
        <v>39</v>
      </c>
      <c r="M135" s="20"/>
      <c r="N135" s="20"/>
      <c r="O135" s="20"/>
      <c r="P135" s="20"/>
      <c r="Q135" s="20"/>
      <c r="R135" s="20"/>
      <c r="S135" s="20"/>
      <c r="T135" s="20"/>
      <c r="U135" s="20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</row>
    <row r="136" spans="1:154" ht="39" customHeight="1">
      <c r="A136" s="17">
        <v>130</v>
      </c>
      <c r="B136" s="110" t="s">
        <v>507</v>
      </c>
      <c r="C136" s="110" t="s">
        <v>508</v>
      </c>
      <c r="D136" s="110" t="s">
        <v>509</v>
      </c>
      <c r="E136" s="77">
        <v>2017</v>
      </c>
      <c r="F136" s="36" t="s">
        <v>510</v>
      </c>
      <c r="G136" s="36"/>
      <c r="H136" s="36" t="s">
        <v>26</v>
      </c>
      <c r="I136" s="36" t="s">
        <v>19</v>
      </c>
      <c r="J136" s="36" t="s">
        <v>28</v>
      </c>
      <c r="K136" s="36">
        <v>60</v>
      </c>
      <c r="L136" s="36" t="s">
        <v>21</v>
      </c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154" ht="39" customHeight="1">
      <c r="A137" s="17">
        <v>131</v>
      </c>
      <c r="B137" s="101" t="s">
        <v>104</v>
      </c>
      <c r="C137" s="101" t="s">
        <v>511</v>
      </c>
      <c r="D137" s="101" t="s">
        <v>55</v>
      </c>
      <c r="E137" s="68">
        <v>2017</v>
      </c>
      <c r="F137" s="28" t="s">
        <v>512</v>
      </c>
      <c r="G137" s="28" t="s">
        <v>455</v>
      </c>
      <c r="H137" s="28" t="s">
        <v>513</v>
      </c>
      <c r="I137" s="28" t="s">
        <v>19</v>
      </c>
      <c r="J137" s="28" t="s">
        <v>28</v>
      </c>
      <c r="K137" s="28">
        <v>80</v>
      </c>
      <c r="L137" s="28" t="s">
        <v>21</v>
      </c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154" ht="39" customHeight="1">
      <c r="A138" s="17">
        <v>132</v>
      </c>
      <c r="B138" s="113" t="s">
        <v>434</v>
      </c>
      <c r="C138" s="113" t="s">
        <v>514</v>
      </c>
      <c r="D138" s="113" t="s">
        <v>226</v>
      </c>
      <c r="E138" s="80">
        <v>2018</v>
      </c>
      <c r="F138" s="39" t="s">
        <v>515</v>
      </c>
      <c r="G138" s="39" t="s">
        <v>516</v>
      </c>
      <c r="H138" s="39" t="s">
        <v>194</v>
      </c>
      <c r="I138" s="39" t="s">
        <v>27</v>
      </c>
      <c r="J138" s="39" t="s">
        <v>28</v>
      </c>
      <c r="K138" s="39" t="s">
        <v>294</v>
      </c>
      <c r="L138" s="39" t="s">
        <v>21</v>
      </c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154" ht="39" customHeight="1">
      <c r="A139" s="17">
        <v>133</v>
      </c>
      <c r="B139" s="106" t="s">
        <v>517</v>
      </c>
      <c r="C139" s="106" t="s">
        <v>518</v>
      </c>
      <c r="D139" s="106" t="s">
        <v>519</v>
      </c>
      <c r="E139" s="73">
        <v>2017</v>
      </c>
      <c r="F139" s="32" t="s">
        <v>520</v>
      </c>
      <c r="G139" s="32" t="s">
        <v>17</v>
      </c>
      <c r="H139" s="32" t="s">
        <v>241</v>
      </c>
      <c r="I139" s="32" t="s">
        <v>19</v>
      </c>
      <c r="J139" s="32" t="s">
        <v>20</v>
      </c>
      <c r="K139" s="32">
        <v>70</v>
      </c>
      <c r="L139" s="32" t="s">
        <v>21</v>
      </c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1:154" ht="39" customHeight="1">
      <c r="A140" s="17">
        <v>134</v>
      </c>
      <c r="B140" s="110" t="s">
        <v>521</v>
      </c>
      <c r="C140" s="110" t="s">
        <v>522</v>
      </c>
      <c r="D140" s="110" t="s">
        <v>523</v>
      </c>
      <c r="E140" s="77">
        <v>2017</v>
      </c>
      <c r="F140" s="36" t="s">
        <v>524</v>
      </c>
      <c r="G140" s="47" t="s">
        <v>72</v>
      </c>
      <c r="H140" s="36" t="s">
        <v>305</v>
      </c>
      <c r="I140" s="36" t="s">
        <v>19</v>
      </c>
      <c r="J140" s="36" t="s">
        <v>163</v>
      </c>
      <c r="K140" s="36" t="s">
        <v>525</v>
      </c>
      <c r="L140" s="36" t="s">
        <v>39</v>
      </c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1:154" s="10" customFormat="1" ht="39" customHeight="1">
      <c r="A141" s="17">
        <v>135</v>
      </c>
      <c r="B141" s="109" t="s">
        <v>181</v>
      </c>
      <c r="C141" s="109" t="s">
        <v>526</v>
      </c>
      <c r="D141" s="109" t="s">
        <v>183</v>
      </c>
      <c r="E141" s="76">
        <v>2016</v>
      </c>
      <c r="F141" s="22" t="s">
        <v>527</v>
      </c>
      <c r="G141" s="23" t="s">
        <v>25</v>
      </c>
      <c r="H141" s="22" t="s">
        <v>57</v>
      </c>
      <c r="I141" s="22" t="s">
        <v>19</v>
      </c>
      <c r="J141" s="22" t="s">
        <v>28</v>
      </c>
      <c r="K141" s="22">
        <v>80</v>
      </c>
      <c r="L141" s="22" t="s">
        <v>21</v>
      </c>
      <c r="M141" s="20"/>
      <c r="N141" s="20"/>
      <c r="O141" s="20"/>
      <c r="P141" s="20"/>
      <c r="Q141" s="20"/>
      <c r="R141" s="20"/>
      <c r="S141" s="20"/>
      <c r="T141" s="20"/>
      <c r="U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</row>
    <row r="142" spans="1:154" ht="39" customHeight="1">
      <c r="A142" s="17">
        <v>136</v>
      </c>
      <c r="B142" s="114" t="s">
        <v>528</v>
      </c>
      <c r="C142" s="114" t="s">
        <v>529</v>
      </c>
      <c r="D142" s="114" t="s">
        <v>308</v>
      </c>
      <c r="E142" s="81">
        <v>2018</v>
      </c>
      <c r="F142" s="41" t="s">
        <v>530</v>
      </c>
      <c r="G142" s="42" t="s">
        <v>143</v>
      </c>
      <c r="H142" s="41" t="s">
        <v>531</v>
      </c>
      <c r="I142" s="41" t="s">
        <v>532</v>
      </c>
      <c r="J142" s="41" t="s">
        <v>20</v>
      </c>
      <c r="K142" s="41">
        <v>80</v>
      </c>
      <c r="L142" s="41" t="s">
        <v>533</v>
      </c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1:154" ht="39" customHeight="1">
      <c r="A143" s="17">
        <v>137</v>
      </c>
      <c r="B143" s="114" t="s">
        <v>534</v>
      </c>
      <c r="C143" s="114" t="s">
        <v>535</v>
      </c>
      <c r="D143" s="114" t="s">
        <v>308</v>
      </c>
      <c r="E143" s="81">
        <v>2018</v>
      </c>
      <c r="F143" s="41" t="s">
        <v>536</v>
      </c>
      <c r="G143" s="42" t="s">
        <v>285</v>
      </c>
      <c r="H143" s="41" t="s">
        <v>537</v>
      </c>
      <c r="I143" s="41" t="s">
        <v>27</v>
      </c>
      <c r="J143" s="41" t="s">
        <v>538</v>
      </c>
      <c r="K143" s="41">
        <v>70</v>
      </c>
      <c r="L143" s="41" t="s">
        <v>21</v>
      </c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1:154" ht="39" customHeight="1">
      <c r="A144" s="17">
        <v>138</v>
      </c>
      <c r="B144" s="114" t="s">
        <v>539</v>
      </c>
      <c r="C144" s="114" t="s">
        <v>540</v>
      </c>
      <c r="D144" s="114" t="s">
        <v>308</v>
      </c>
      <c r="E144" s="81">
        <v>2018</v>
      </c>
      <c r="F144" s="41" t="s">
        <v>541</v>
      </c>
      <c r="G144" s="42" t="s">
        <v>516</v>
      </c>
      <c r="H144" s="41" t="s">
        <v>542</v>
      </c>
      <c r="I144" s="41" t="s">
        <v>27</v>
      </c>
      <c r="J144" s="41" t="s">
        <v>28</v>
      </c>
      <c r="K144" s="41">
        <v>70</v>
      </c>
      <c r="L144" s="41" t="s">
        <v>21</v>
      </c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1:154" ht="43.5" customHeight="1">
      <c r="A145" s="17">
        <v>139</v>
      </c>
      <c r="B145" s="112" t="s">
        <v>543</v>
      </c>
      <c r="C145" s="112" t="s">
        <v>544</v>
      </c>
      <c r="D145" s="112" t="s">
        <v>239</v>
      </c>
      <c r="E145" s="79">
        <v>2018</v>
      </c>
      <c r="F145" s="38" t="s">
        <v>545</v>
      </c>
      <c r="G145" s="40" t="s">
        <v>72</v>
      </c>
      <c r="H145" s="38" t="s">
        <v>241</v>
      </c>
      <c r="I145" s="38" t="s">
        <v>27</v>
      </c>
      <c r="J145" s="38" t="s">
        <v>28</v>
      </c>
      <c r="K145" s="38">
        <v>70</v>
      </c>
      <c r="L145" s="38" t="s">
        <v>21</v>
      </c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1:154" ht="39" customHeight="1">
      <c r="A146" s="17">
        <v>140</v>
      </c>
      <c r="B146" s="112" t="s">
        <v>546</v>
      </c>
      <c r="C146" s="112" t="s">
        <v>547</v>
      </c>
      <c r="D146" s="112" t="s">
        <v>239</v>
      </c>
      <c r="E146" s="79">
        <v>2018</v>
      </c>
      <c r="F146" s="38" t="s">
        <v>548</v>
      </c>
      <c r="G146" s="40" t="s">
        <v>107</v>
      </c>
      <c r="H146" s="38" t="s">
        <v>241</v>
      </c>
      <c r="I146" s="38" t="s">
        <v>27</v>
      </c>
      <c r="J146" s="38" t="s">
        <v>28</v>
      </c>
      <c r="K146" s="38">
        <v>70</v>
      </c>
      <c r="L146" s="38" t="s">
        <v>21</v>
      </c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1:154" ht="48.75" customHeight="1">
      <c r="A147" s="17">
        <v>141</v>
      </c>
      <c r="B147" s="110" t="s">
        <v>549</v>
      </c>
      <c r="C147" s="110" t="s">
        <v>550</v>
      </c>
      <c r="D147" s="110" t="s">
        <v>187</v>
      </c>
      <c r="E147" s="77">
        <v>2017</v>
      </c>
      <c r="F147" s="36" t="s">
        <v>551</v>
      </c>
      <c r="G147" s="36">
        <v>320</v>
      </c>
      <c r="H147" s="36" t="s">
        <v>377</v>
      </c>
      <c r="I147" s="36" t="s">
        <v>378</v>
      </c>
      <c r="J147" s="36" t="s">
        <v>28</v>
      </c>
      <c r="K147" s="36">
        <v>52</v>
      </c>
      <c r="L147" s="36" t="s">
        <v>21</v>
      </c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1:154" ht="39" customHeight="1">
      <c r="A148" s="17">
        <v>142</v>
      </c>
      <c r="B148" s="110" t="s">
        <v>552</v>
      </c>
      <c r="C148" s="110" t="s">
        <v>553</v>
      </c>
      <c r="D148" s="110" t="s">
        <v>187</v>
      </c>
      <c r="E148" s="77">
        <v>2018</v>
      </c>
      <c r="F148" s="36" t="s">
        <v>554</v>
      </c>
      <c r="G148" s="36">
        <v>528</v>
      </c>
      <c r="H148" s="36" t="s">
        <v>555</v>
      </c>
      <c r="I148" s="36" t="s">
        <v>19</v>
      </c>
      <c r="J148" s="36" t="s">
        <v>20</v>
      </c>
      <c r="K148" s="36">
        <v>65</v>
      </c>
      <c r="L148" s="36" t="s">
        <v>21</v>
      </c>
      <c r="M148" s="20"/>
      <c r="N148" s="20"/>
      <c r="O148" s="20"/>
      <c r="P148" s="20"/>
      <c r="Q148" s="20"/>
      <c r="R148" s="20"/>
      <c r="S148" s="20"/>
      <c r="T148" s="20"/>
      <c r="U148" s="20"/>
    </row>
    <row r="149" spans="1:154" s="13" customFormat="1" ht="39" customHeight="1">
      <c r="A149" s="17">
        <v>143</v>
      </c>
      <c r="B149" s="99" t="s">
        <v>556</v>
      </c>
      <c r="C149" s="99" t="str">
        <f>HYPERLINK("https://starylev.com.ua/koly-buly-my","Колір магії")</f>
        <v>Колір магії</v>
      </c>
      <c r="D149" s="99" t="s">
        <v>23</v>
      </c>
      <c r="E149" s="66">
        <v>2017</v>
      </c>
      <c r="F149" s="27" t="s">
        <v>557</v>
      </c>
      <c r="G149" s="27" t="s">
        <v>137</v>
      </c>
      <c r="H149" s="27" t="s">
        <v>26</v>
      </c>
      <c r="I149" s="27" t="s">
        <v>27</v>
      </c>
      <c r="J149" s="27" t="s">
        <v>28</v>
      </c>
      <c r="K149" s="27">
        <v>70</v>
      </c>
      <c r="L149" s="27" t="s">
        <v>21</v>
      </c>
      <c r="M149" s="20"/>
      <c r="N149" s="20"/>
      <c r="O149" s="20"/>
      <c r="P149" s="20"/>
      <c r="Q149" s="20"/>
      <c r="R149" s="20"/>
      <c r="S149" s="20"/>
      <c r="T149" s="20"/>
      <c r="U149" s="20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</row>
    <row r="150" spans="1:154" s="13" customFormat="1" ht="39" customHeight="1">
      <c r="A150" s="17">
        <v>144</v>
      </c>
      <c r="B150" s="99" t="s">
        <v>558</v>
      </c>
      <c r="C150" s="99" t="str">
        <f>HYPERLINK("https://starylev.com.ua/lovec-okeanu","Ловець океану")</f>
        <v>Ловець океану</v>
      </c>
      <c r="D150" s="99" t="s">
        <v>23</v>
      </c>
      <c r="E150" s="66">
        <v>2017</v>
      </c>
      <c r="F150" s="27" t="s">
        <v>559</v>
      </c>
      <c r="G150" s="27" t="s">
        <v>560</v>
      </c>
      <c r="H150" s="27" t="s">
        <v>26</v>
      </c>
      <c r="I150" s="27" t="s">
        <v>27</v>
      </c>
      <c r="J150" s="27" t="s">
        <v>28</v>
      </c>
      <c r="K150" s="27">
        <v>60</v>
      </c>
      <c r="L150" s="27" t="s">
        <v>21</v>
      </c>
      <c r="M150" s="20"/>
      <c r="N150" s="20"/>
      <c r="O150" s="20"/>
      <c r="P150" s="20"/>
      <c r="Q150" s="20"/>
      <c r="R150" s="20"/>
      <c r="S150" s="20"/>
      <c r="T150" s="20"/>
      <c r="U150" s="20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</row>
    <row r="151" spans="1:154" s="13" customFormat="1" ht="39" customHeight="1">
      <c r="A151" s="17">
        <v>145</v>
      </c>
      <c r="B151" s="99" t="s">
        <v>556</v>
      </c>
      <c r="C151" s="99" t="str">
        <f>HYPERLINK("https://starylev.com.ua/hymerne-syayvo","Химерне сяйво")</f>
        <v>Химерне сяйво</v>
      </c>
      <c r="D151" s="99" t="s">
        <v>23</v>
      </c>
      <c r="E151" s="66">
        <v>2018</v>
      </c>
      <c r="F151" s="27" t="s">
        <v>561</v>
      </c>
      <c r="G151" s="27" t="s">
        <v>43</v>
      </c>
      <c r="H151" s="27" t="s">
        <v>26</v>
      </c>
      <c r="I151" s="27" t="s">
        <v>27</v>
      </c>
      <c r="J151" s="27" t="s">
        <v>28</v>
      </c>
      <c r="K151" s="27">
        <v>70</v>
      </c>
      <c r="L151" s="27" t="s">
        <v>21</v>
      </c>
      <c r="M151" s="20"/>
      <c r="N151" s="20"/>
      <c r="O151" s="20"/>
      <c r="P151" s="20"/>
      <c r="Q151" s="20"/>
      <c r="R151" s="20"/>
      <c r="S151" s="20"/>
      <c r="T151" s="20"/>
      <c r="U151" s="20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</row>
    <row r="152" spans="1:154" s="13" customFormat="1" ht="39" customHeight="1">
      <c r="A152" s="17">
        <v>146</v>
      </c>
      <c r="B152" s="99" t="s">
        <v>562</v>
      </c>
      <c r="C152" s="99" t="str">
        <f>HYPERLINK("https://starylev.com.ua/shchodennyk-bridzhyt-dzhons","Щоденник Бріджит Джонс")</f>
        <v>Щоденник Бріджит Джонс</v>
      </c>
      <c r="D152" s="99" t="s">
        <v>23</v>
      </c>
      <c r="E152" s="66">
        <v>2017</v>
      </c>
      <c r="F152" s="27" t="s">
        <v>563</v>
      </c>
      <c r="G152" s="27" t="s">
        <v>17</v>
      </c>
      <c r="H152" s="27" t="s">
        <v>26</v>
      </c>
      <c r="I152" s="27" t="s">
        <v>27</v>
      </c>
      <c r="J152" s="27" t="s">
        <v>28</v>
      </c>
      <c r="K152" s="27">
        <v>60</v>
      </c>
      <c r="L152" s="27" t="s">
        <v>21</v>
      </c>
      <c r="M152" s="20"/>
      <c r="N152" s="20"/>
      <c r="O152" s="20"/>
      <c r="P152" s="20"/>
      <c r="Q152" s="20"/>
      <c r="R152" s="20"/>
      <c r="S152" s="20"/>
      <c r="T152" s="20"/>
      <c r="U152" s="20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</row>
    <row r="153" spans="1:154" ht="39" customHeight="1">
      <c r="A153" s="17">
        <v>147</v>
      </c>
      <c r="B153" s="103" t="s">
        <v>564</v>
      </c>
      <c r="C153" s="103" t="s">
        <v>565</v>
      </c>
      <c r="D153" s="103" t="s">
        <v>70</v>
      </c>
      <c r="E153" s="70">
        <v>2018</v>
      </c>
      <c r="F153" s="30" t="s">
        <v>566</v>
      </c>
      <c r="G153" s="30" t="s">
        <v>25</v>
      </c>
      <c r="H153" s="30" t="s">
        <v>567</v>
      </c>
      <c r="I153" s="30" t="s">
        <v>19</v>
      </c>
      <c r="J153" s="30" t="s">
        <v>28</v>
      </c>
      <c r="K153" s="30">
        <v>80</v>
      </c>
      <c r="L153" s="30" t="s">
        <v>21</v>
      </c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154" ht="45" customHeight="1">
      <c r="A154" s="17">
        <v>148</v>
      </c>
      <c r="B154" s="103" t="s">
        <v>568</v>
      </c>
      <c r="C154" s="103" t="s">
        <v>569</v>
      </c>
      <c r="D154" s="103" t="s">
        <v>70</v>
      </c>
      <c r="E154" s="70">
        <v>2018</v>
      </c>
      <c r="F154" s="30" t="s">
        <v>570</v>
      </c>
      <c r="G154" s="30" t="s">
        <v>392</v>
      </c>
      <c r="H154" s="30" t="s">
        <v>571</v>
      </c>
      <c r="I154" s="30" t="s">
        <v>19</v>
      </c>
      <c r="J154" s="30" t="s">
        <v>28</v>
      </c>
      <c r="K154" s="30">
        <v>80</v>
      </c>
      <c r="L154" s="30" t="s">
        <v>21</v>
      </c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1:154" s="13" customFormat="1" ht="39" customHeight="1">
      <c r="A155" s="17">
        <v>149</v>
      </c>
      <c r="B155" s="98" t="s">
        <v>572</v>
      </c>
      <c r="C155" s="98" t="s">
        <v>573</v>
      </c>
      <c r="D155" s="98" t="s">
        <v>15</v>
      </c>
      <c r="E155" s="65">
        <v>2018</v>
      </c>
      <c r="F155" s="19" t="s">
        <v>574</v>
      </c>
      <c r="G155" s="19" t="s">
        <v>36</v>
      </c>
      <c r="H155" s="19" t="s">
        <v>575</v>
      </c>
      <c r="I155" s="19" t="s">
        <v>19</v>
      </c>
      <c r="J155" s="19" t="s">
        <v>20</v>
      </c>
      <c r="K155" s="19">
        <v>70</v>
      </c>
      <c r="L155" s="19" t="s">
        <v>21</v>
      </c>
      <c r="M155" s="20"/>
      <c r="N155" s="20"/>
      <c r="O155" s="20"/>
      <c r="P155" s="20"/>
      <c r="Q155" s="20"/>
      <c r="R155" s="20"/>
      <c r="S155" s="20"/>
      <c r="T155" s="20"/>
      <c r="U155" s="20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</row>
    <row r="156" spans="1:154" ht="44.25" customHeight="1">
      <c r="A156" s="17">
        <v>150</v>
      </c>
      <c r="B156" s="110" t="s">
        <v>576</v>
      </c>
      <c r="C156" s="110" t="s">
        <v>577</v>
      </c>
      <c r="D156" s="110" t="s">
        <v>383</v>
      </c>
      <c r="E156" s="77">
        <v>2017</v>
      </c>
      <c r="F156" s="36" t="s">
        <v>578</v>
      </c>
      <c r="G156" s="36" t="s">
        <v>579</v>
      </c>
      <c r="H156" s="36" t="s">
        <v>580</v>
      </c>
      <c r="I156" s="36" t="s">
        <v>19</v>
      </c>
      <c r="J156" s="36" t="s">
        <v>163</v>
      </c>
      <c r="K156" s="36">
        <v>200</v>
      </c>
      <c r="L156" s="36" t="s">
        <v>39</v>
      </c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1:154" s="13" customFormat="1" ht="39" customHeight="1">
      <c r="A157" s="17">
        <v>151</v>
      </c>
      <c r="B157" s="107" t="s">
        <v>581</v>
      </c>
      <c r="C157" s="107" t="s">
        <v>582</v>
      </c>
      <c r="D157" s="107" t="s">
        <v>155</v>
      </c>
      <c r="E157" s="74">
        <v>2018</v>
      </c>
      <c r="F157" s="33" t="s">
        <v>583</v>
      </c>
      <c r="G157" s="33" t="s">
        <v>392</v>
      </c>
      <c r="H157" s="33" t="s">
        <v>158</v>
      </c>
      <c r="I157" s="33" t="s">
        <v>159</v>
      </c>
      <c r="J157" s="33" t="s">
        <v>28</v>
      </c>
      <c r="K157" s="33">
        <v>80</v>
      </c>
      <c r="L157" s="33" t="s">
        <v>39</v>
      </c>
      <c r="M157" s="20"/>
      <c r="N157" s="20"/>
      <c r="O157" s="20"/>
      <c r="P157" s="20"/>
      <c r="Q157" s="20"/>
      <c r="R157" s="20"/>
      <c r="S157" s="20"/>
      <c r="T157" s="20"/>
      <c r="U157" s="20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</row>
    <row r="158" spans="1:154" s="8" customFormat="1" ht="39" customHeight="1">
      <c r="A158" s="17">
        <v>152</v>
      </c>
      <c r="B158" s="112" t="s">
        <v>584</v>
      </c>
      <c r="C158" s="112" t="s">
        <v>585</v>
      </c>
      <c r="D158" s="112" t="s">
        <v>206</v>
      </c>
      <c r="E158" s="79">
        <v>2018</v>
      </c>
      <c r="F158" s="38" t="s">
        <v>586</v>
      </c>
      <c r="G158" s="38" t="s">
        <v>587</v>
      </c>
      <c r="H158" s="38" t="s">
        <v>209</v>
      </c>
      <c r="I158" s="38" t="s">
        <v>19</v>
      </c>
      <c r="J158" s="38" t="s">
        <v>28</v>
      </c>
      <c r="K158" s="38">
        <v>60</v>
      </c>
      <c r="L158" s="38" t="s">
        <v>21</v>
      </c>
      <c r="M158" s="20"/>
      <c r="N158" s="20"/>
      <c r="O158" s="20"/>
      <c r="P158" s="20"/>
      <c r="Q158" s="20"/>
      <c r="R158" s="20"/>
      <c r="S158" s="20"/>
      <c r="T158" s="20"/>
      <c r="U158" s="20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</row>
    <row r="159" spans="1:154" s="8" customFormat="1" ht="39" customHeight="1">
      <c r="A159" s="17">
        <v>153</v>
      </c>
      <c r="B159" s="112" t="s">
        <v>588</v>
      </c>
      <c r="C159" s="112" t="s">
        <v>589</v>
      </c>
      <c r="D159" s="112" t="s">
        <v>206</v>
      </c>
      <c r="E159" s="79">
        <v>2018</v>
      </c>
      <c r="F159" s="38" t="s">
        <v>590</v>
      </c>
      <c r="G159" s="38" t="s">
        <v>591</v>
      </c>
      <c r="H159" s="38" t="s">
        <v>26</v>
      </c>
      <c r="I159" s="38" t="s">
        <v>19</v>
      </c>
      <c r="J159" s="38" t="s">
        <v>28</v>
      </c>
      <c r="K159" s="38">
        <v>80</v>
      </c>
      <c r="L159" s="38" t="s">
        <v>21</v>
      </c>
      <c r="M159" s="20"/>
      <c r="N159" s="20"/>
      <c r="O159" s="20"/>
      <c r="P159" s="20"/>
      <c r="Q159" s="20"/>
      <c r="R159" s="20"/>
      <c r="S159" s="20"/>
      <c r="T159" s="20"/>
      <c r="U159" s="20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</row>
    <row r="160" spans="1:154" s="8" customFormat="1" ht="39" customHeight="1">
      <c r="A160" s="17">
        <v>154</v>
      </c>
      <c r="B160" s="112" t="s">
        <v>592</v>
      </c>
      <c r="C160" s="112" t="s">
        <v>593</v>
      </c>
      <c r="D160" s="112" t="s">
        <v>206</v>
      </c>
      <c r="E160" s="79">
        <v>2017</v>
      </c>
      <c r="F160" s="38" t="s">
        <v>594</v>
      </c>
      <c r="G160" s="38" t="s">
        <v>275</v>
      </c>
      <c r="H160" s="38" t="s">
        <v>209</v>
      </c>
      <c r="I160" s="38" t="s">
        <v>19</v>
      </c>
      <c r="J160" s="38" t="s">
        <v>28</v>
      </c>
      <c r="K160" s="38">
        <v>60</v>
      </c>
      <c r="L160" s="38" t="s">
        <v>21</v>
      </c>
      <c r="M160" s="20"/>
      <c r="N160" s="20"/>
      <c r="O160" s="20"/>
      <c r="P160" s="20"/>
      <c r="Q160" s="20"/>
      <c r="R160" s="20"/>
      <c r="S160" s="20"/>
      <c r="T160" s="20"/>
      <c r="U160" s="20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</row>
    <row r="161" spans="1:154" ht="39" customHeight="1">
      <c r="A161" s="17">
        <v>155</v>
      </c>
      <c r="B161" s="116" t="s">
        <v>595</v>
      </c>
      <c r="C161" s="116" t="s">
        <v>596</v>
      </c>
      <c r="D161" s="116" t="s">
        <v>411</v>
      </c>
      <c r="E161" s="84">
        <v>2018</v>
      </c>
      <c r="F161" s="44" t="s">
        <v>597</v>
      </c>
      <c r="G161" s="44" t="s">
        <v>598</v>
      </c>
      <c r="H161" s="44" t="s">
        <v>241</v>
      </c>
      <c r="I161" s="44" t="s">
        <v>27</v>
      </c>
      <c r="J161" s="44" t="s">
        <v>28</v>
      </c>
      <c r="K161" s="44">
        <v>70</v>
      </c>
      <c r="L161" s="44" t="s">
        <v>21</v>
      </c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1:154" ht="39" customHeight="1">
      <c r="A162" s="17">
        <v>156</v>
      </c>
      <c r="B162" s="116" t="s">
        <v>599</v>
      </c>
      <c r="C162" s="116" t="s">
        <v>600</v>
      </c>
      <c r="D162" s="116" t="s">
        <v>411</v>
      </c>
      <c r="E162" s="84">
        <v>2017</v>
      </c>
      <c r="F162" s="44" t="s">
        <v>601</v>
      </c>
      <c r="G162" s="44" t="s">
        <v>143</v>
      </c>
      <c r="H162" s="44" t="s">
        <v>241</v>
      </c>
      <c r="I162" s="44" t="s">
        <v>27</v>
      </c>
      <c r="J162" s="44" t="s">
        <v>28</v>
      </c>
      <c r="K162" s="44">
        <v>70</v>
      </c>
      <c r="L162" s="44" t="s">
        <v>21</v>
      </c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1:154" ht="46.5" customHeight="1">
      <c r="A163" s="17">
        <v>157</v>
      </c>
      <c r="B163" s="115" t="s">
        <v>602</v>
      </c>
      <c r="C163" s="115" t="s">
        <v>603</v>
      </c>
      <c r="D163" s="115" t="s">
        <v>486</v>
      </c>
      <c r="E163" s="82">
        <v>2017</v>
      </c>
      <c r="F163" s="43" t="s">
        <v>604</v>
      </c>
      <c r="G163" s="43" t="s">
        <v>236</v>
      </c>
      <c r="H163" s="43" t="s">
        <v>605</v>
      </c>
      <c r="I163" s="43" t="s">
        <v>19</v>
      </c>
      <c r="J163" s="43" t="s">
        <v>28</v>
      </c>
      <c r="K163" s="43">
        <v>70</v>
      </c>
      <c r="L163" s="43" t="s">
        <v>21</v>
      </c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1:154" ht="39" customHeight="1">
      <c r="A164" s="17">
        <v>158</v>
      </c>
      <c r="B164" s="109" t="s">
        <v>606</v>
      </c>
      <c r="C164" s="109" t="s">
        <v>607</v>
      </c>
      <c r="D164" s="109" t="s">
        <v>214</v>
      </c>
      <c r="E164" s="76">
        <v>2018</v>
      </c>
      <c r="F164" s="22" t="s">
        <v>608</v>
      </c>
      <c r="G164" s="22" t="s">
        <v>598</v>
      </c>
      <c r="H164" s="22" t="s">
        <v>255</v>
      </c>
      <c r="I164" s="22" t="s">
        <v>19</v>
      </c>
      <c r="J164" s="22" t="s">
        <v>28</v>
      </c>
      <c r="K164" s="22">
        <v>60</v>
      </c>
      <c r="L164" s="22" t="s">
        <v>21</v>
      </c>
      <c r="M164" s="20"/>
      <c r="N164" s="20"/>
      <c r="O164" s="20"/>
      <c r="P164" s="20"/>
      <c r="Q164" s="20"/>
      <c r="R164" s="20"/>
      <c r="S164" s="20"/>
      <c r="T164" s="20"/>
      <c r="U164" s="20"/>
    </row>
    <row r="165" spans="1:154" s="9" customFormat="1" ht="39" customHeight="1">
      <c r="A165" s="17">
        <v>159</v>
      </c>
      <c r="B165" s="117" t="s">
        <v>609</v>
      </c>
      <c r="C165" s="117" t="s">
        <v>610</v>
      </c>
      <c r="D165" s="117" t="s">
        <v>611</v>
      </c>
      <c r="E165" s="85">
        <v>2018</v>
      </c>
      <c r="F165" s="45" t="s">
        <v>612</v>
      </c>
      <c r="G165" s="45" t="s">
        <v>36</v>
      </c>
      <c r="H165" s="45" t="s">
        <v>172</v>
      </c>
      <c r="I165" s="45" t="s">
        <v>19</v>
      </c>
      <c r="J165" s="45" t="s">
        <v>20</v>
      </c>
      <c r="K165" s="45">
        <v>100</v>
      </c>
      <c r="L165" s="45" t="s">
        <v>39</v>
      </c>
      <c r="M165" s="20"/>
      <c r="N165" s="20"/>
      <c r="O165" s="20"/>
      <c r="P165" s="20"/>
      <c r="Q165" s="20"/>
      <c r="R165" s="20"/>
      <c r="S165" s="20"/>
      <c r="T165" s="20"/>
      <c r="U165" s="20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</row>
    <row r="166" spans="1:154" s="13" customFormat="1" ht="39" customHeight="1">
      <c r="A166" s="17">
        <v>160</v>
      </c>
      <c r="B166" s="119" t="s">
        <v>613</v>
      </c>
      <c r="C166" s="119" t="s">
        <v>614</v>
      </c>
      <c r="D166" s="119" t="s">
        <v>615</v>
      </c>
      <c r="E166" s="87">
        <v>2018</v>
      </c>
      <c r="F166" s="48" t="s">
        <v>616</v>
      </c>
      <c r="G166" s="48" t="s">
        <v>25</v>
      </c>
      <c r="H166" s="48" t="s">
        <v>26</v>
      </c>
      <c r="I166" s="48" t="s">
        <v>27</v>
      </c>
      <c r="J166" s="48" t="s">
        <v>28</v>
      </c>
      <c r="K166" s="48">
        <v>70</v>
      </c>
      <c r="L166" s="48" t="s">
        <v>21</v>
      </c>
      <c r="M166" s="20"/>
      <c r="N166" s="20"/>
      <c r="O166" s="20"/>
      <c r="P166" s="20"/>
      <c r="Q166" s="20"/>
      <c r="R166" s="20"/>
      <c r="S166" s="20"/>
      <c r="T166" s="20"/>
      <c r="U166" s="20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</row>
    <row r="167" spans="1:154" ht="39" customHeight="1">
      <c r="A167" s="17">
        <v>161</v>
      </c>
      <c r="B167" s="113" t="s">
        <v>290</v>
      </c>
      <c r="C167" s="113" t="s">
        <v>617</v>
      </c>
      <c r="D167" s="113" t="s">
        <v>226</v>
      </c>
      <c r="E167" s="80" t="s">
        <v>353</v>
      </c>
      <c r="F167" s="39" t="s">
        <v>618</v>
      </c>
      <c r="G167" s="39" t="s">
        <v>116</v>
      </c>
      <c r="H167" s="39" t="s">
        <v>293</v>
      </c>
      <c r="I167" s="39" t="s">
        <v>27</v>
      </c>
      <c r="J167" s="39" t="s">
        <v>28</v>
      </c>
      <c r="K167" s="39" t="s">
        <v>294</v>
      </c>
      <c r="L167" s="39" t="s">
        <v>21</v>
      </c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1:154" ht="39" customHeight="1">
      <c r="A168" s="17">
        <v>162</v>
      </c>
      <c r="B168" s="113" t="s">
        <v>290</v>
      </c>
      <c r="C168" s="113" t="s">
        <v>619</v>
      </c>
      <c r="D168" s="113" t="s">
        <v>226</v>
      </c>
      <c r="E168" s="80">
        <v>2018</v>
      </c>
      <c r="F168" s="39" t="s">
        <v>620</v>
      </c>
      <c r="G168" s="39" t="s">
        <v>116</v>
      </c>
      <c r="H168" s="39" t="s">
        <v>293</v>
      </c>
      <c r="I168" s="39" t="s">
        <v>27</v>
      </c>
      <c r="J168" s="39" t="s">
        <v>28</v>
      </c>
      <c r="K168" s="39" t="s">
        <v>294</v>
      </c>
      <c r="L168" s="39" t="s">
        <v>21</v>
      </c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1:154" ht="39" customHeight="1">
      <c r="A169" s="17">
        <v>163</v>
      </c>
      <c r="B169" s="113" t="s">
        <v>621</v>
      </c>
      <c r="C169" s="113" t="s">
        <v>622</v>
      </c>
      <c r="D169" s="113" t="s">
        <v>226</v>
      </c>
      <c r="E169" s="80">
        <v>2018</v>
      </c>
      <c r="F169" s="39" t="s">
        <v>623</v>
      </c>
      <c r="G169" s="39" t="s">
        <v>140</v>
      </c>
      <c r="H169" s="39" t="s">
        <v>194</v>
      </c>
      <c r="I169" s="39" t="s">
        <v>27</v>
      </c>
      <c r="J169" s="39" t="s">
        <v>28</v>
      </c>
      <c r="K169" s="39" t="s">
        <v>294</v>
      </c>
      <c r="L169" s="39" t="s">
        <v>21</v>
      </c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154" ht="39" customHeight="1">
      <c r="A170" s="17">
        <v>164</v>
      </c>
      <c r="B170" s="107" t="s">
        <v>624</v>
      </c>
      <c r="C170" s="107" t="s">
        <v>625</v>
      </c>
      <c r="D170" s="107" t="s">
        <v>626</v>
      </c>
      <c r="E170" s="74">
        <v>2018</v>
      </c>
      <c r="F170" s="33" t="s">
        <v>627</v>
      </c>
      <c r="G170" s="33" t="s">
        <v>628</v>
      </c>
      <c r="H170" s="33" t="s">
        <v>629</v>
      </c>
      <c r="I170" s="33" t="s">
        <v>51</v>
      </c>
      <c r="J170" s="33" t="s">
        <v>630</v>
      </c>
      <c r="K170" s="33">
        <v>120</v>
      </c>
      <c r="L170" s="33" t="s">
        <v>33</v>
      </c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1:154" ht="39" customHeight="1">
      <c r="A171" s="17">
        <v>165</v>
      </c>
      <c r="B171" s="106" t="s">
        <v>517</v>
      </c>
      <c r="C171" s="106" t="s">
        <v>631</v>
      </c>
      <c r="D171" s="106" t="s">
        <v>519</v>
      </c>
      <c r="E171" s="73">
        <v>2017</v>
      </c>
      <c r="F171" s="32" t="s">
        <v>632</v>
      </c>
      <c r="G171" s="32" t="s">
        <v>633</v>
      </c>
      <c r="H171" s="32" t="s">
        <v>241</v>
      </c>
      <c r="I171" s="32" t="s">
        <v>19</v>
      </c>
      <c r="J171" s="32" t="s">
        <v>20</v>
      </c>
      <c r="K171" s="32">
        <v>70</v>
      </c>
      <c r="L171" s="32" t="s">
        <v>21</v>
      </c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1:154" ht="39" customHeight="1">
      <c r="A172" s="17">
        <v>166</v>
      </c>
      <c r="B172" s="118" t="s">
        <v>634</v>
      </c>
      <c r="C172" s="118" t="str">
        <f>HYPERLINK("https://www.yakaboo.ua/ua/usmih-rechej.html","Усміх речей")</f>
        <v>Усміх речей</v>
      </c>
      <c r="D172" s="118" t="s">
        <v>453</v>
      </c>
      <c r="E172" s="86">
        <v>2017</v>
      </c>
      <c r="F172" s="46" t="s">
        <v>635</v>
      </c>
      <c r="G172" s="46" t="s">
        <v>636</v>
      </c>
      <c r="H172" s="46" t="s">
        <v>637</v>
      </c>
      <c r="I172" s="46" t="s">
        <v>19</v>
      </c>
      <c r="J172" s="46" t="s">
        <v>20</v>
      </c>
      <c r="K172" s="46">
        <v>70</v>
      </c>
      <c r="L172" s="46" t="s">
        <v>21</v>
      </c>
      <c r="M172" s="20"/>
      <c r="N172" s="20"/>
      <c r="O172" s="20"/>
      <c r="P172" s="20"/>
      <c r="Q172" s="20"/>
      <c r="R172" s="20"/>
      <c r="S172" s="20"/>
      <c r="T172" s="20"/>
      <c r="U172" s="20"/>
    </row>
    <row r="173" spans="1:154" ht="39" customHeight="1">
      <c r="A173" s="17">
        <v>167</v>
      </c>
      <c r="B173" s="114" t="s">
        <v>638</v>
      </c>
      <c r="C173" s="114" t="s">
        <v>639</v>
      </c>
      <c r="D173" s="114" t="s">
        <v>308</v>
      </c>
      <c r="E173" s="81">
        <v>2018</v>
      </c>
      <c r="F173" s="41" t="s">
        <v>640</v>
      </c>
      <c r="G173" s="42" t="s">
        <v>149</v>
      </c>
      <c r="H173" s="41" t="s">
        <v>641</v>
      </c>
      <c r="I173" s="41" t="s">
        <v>27</v>
      </c>
      <c r="J173" s="41" t="s">
        <v>642</v>
      </c>
      <c r="K173" s="41">
        <v>70</v>
      </c>
      <c r="L173" s="41" t="s">
        <v>21</v>
      </c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1:154" ht="39" customHeight="1">
      <c r="A174" s="17">
        <v>168</v>
      </c>
      <c r="B174" s="112" t="s">
        <v>643</v>
      </c>
      <c r="C174" s="112" t="s">
        <v>644</v>
      </c>
      <c r="D174" s="112" t="s">
        <v>239</v>
      </c>
      <c r="E174" s="79">
        <v>2018</v>
      </c>
      <c r="F174" s="38" t="s">
        <v>645</v>
      </c>
      <c r="G174" s="40" t="s">
        <v>91</v>
      </c>
      <c r="H174" s="38" t="s">
        <v>241</v>
      </c>
      <c r="I174" s="38" t="s">
        <v>27</v>
      </c>
      <c r="J174" s="38" t="s">
        <v>28</v>
      </c>
      <c r="K174" s="38">
        <v>70</v>
      </c>
      <c r="L174" s="38" t="s">
        <v>21</v>
      </c>
      <c r="M174" s="20"/>
      <c r="N174" s="20"/>
      <c r="O174" s="20"/>
      <c r="P174" s="20"/>
      <c r="Q174" s="20"/>
      <c r="R174" s="20"/>
      <c r="S174" s="20"/>
      <c r="T174" s="20"/>
      <c r="U174" s="20"/>
    </row>
    <row r="175" spans="1:154" s="13" customFormat="1" ht="39" customHeight="1">
      <c r="A175" s="17">
        <v>169</v>
      </c>
      <c r="B175" s="116" t="s">
        <v>646</v>
      </c>
      <c r="C175" s="116" t="s">
        <v>647</v>
      </c>
      <c r="D175" s="116" t="s">
        <v>648</v>
      </c>
      <c r="E175" s="84">
        <v>2017</v>
      </c>
      <c r="F175" s="44" t="s">
        <v>649</v>
      </c>
      <c r="G175" s="49">
        <v>552</v>
      </c>
      <c r="H175" s="44" t="s">
        <v>57</v>
      </c>
      <c r="I175" s="44" t="s">
        <v>27</v>
      </c>
      <c r="J175" s="44" t="s">
        <v>20</v>
      </c>
      <c r="K175" s="44">
        <v>60</v>
      </c>
      <c r="L175" s="44" t="s">
        <v>21</v>
      </c>
      <c r="M175" s="20"/>
      <c r="N175" s="20"/>
      <c r="O175" s="20"/>
      <c r="P175" s="20"/>
      <c r="Q175" s="20"/>
      <c r="R175" s="20"/>
      <c r="S175" s="20"/>
      <c r="T175" s="20"/>
      <c r="U175" s="20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</row>
    <row r="176" spans="1:154" ht="39" customHeight="1">
      <c r="A176" s="17">
        <v>170</v>
      </c>
      <c r="B176" s="110" t="s">
        <v>650</v>
      </c>
      <c r="C176" s="110" t="s">
        <v>651</v>
      </c>
      <c r="D176" s="110" t="s">
        <v>187</v>
      </c>
      <c r="E176" s="77">
        <v>2018</v>
      </c>
      <c r="F176" s="36" t="s">
        <v>652</v>
      </c>
      <c r="G176" s="36">
        <v>416</v>
      </c>
      <c r="H176" s="36" t="s">
        <v>555</v>
      </c>
      <c r="I176" s="36" t="s">
        <v>19</v>
      </c>
      <c r="J176" s="36" t="s">
        <v>20</v>
      </c>
      <c r="K176" s="36">
        <v>70</v>
      </c>
      <c r="L176" s="36" t="s">
        <v>21</v>
      </c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1:154" ht="39" customHeight="1">
      <c r="A177" s="17">
        <v>171</v>
      </c>
      <c r="B177" s="110" t="s">
        <v>653</v>
      </c>
      <c r="C177" s="110" t="s">
        <v>654</v>
      </c>
      <c r="D177" s="110" t="s">
        <v>187</v>
      </c>
      <c r="E177" s="77">
        <v>2018</v>
      </c>
      <c r="F177" s="36" t="s">
        <v>655</v>
      </c>
      <c r="G177" s="36">
        <v>512</v>
      </c>
      <c r="H177" s="36" t="s">
        <v>189</v>
      </c>
      <c r="I177" s="36" t="s">
        <v>19</v>
      </c>
      <c r="J177" s="36" t="s">
        <v>20</v>
      </c>
      <c r="K177" s="36">
        <v>60</v>
      </c>
      <c r="L177" s="36" t="s">
        <v>21</v>
      </c>
      <c r="M177" s="20"/>
      <c r="N177" s="20"/>
      <c r="O177" s="20"/>
      <c r="P177" s="20"/>
      <c r="Q177" s="20"/>
      <c r="R177" s="20"/>
      <c r="S177" s="20"/>
      <c r="T177" s="20"/>
      <c r="U177" s="20"/>
    </row>
    <row r="178" spans="1:154" ht="39" customHeight="1">
      <c r="A178" s="17">
        <v>172</v>
      </c>
      <c r="B178" s="110" t="s">
        <v>374</v>
      </c>
      <c r="C178" s="110" t="s">
        <v>656</v>
      </c>
      <c r="D178" s="110" t="s">
        <v>187</v>
      </c>
      <c r="E178" s="77">
        <v>2017</v>
      </c>
      <c r="F178" s="36" t="s">
        <v>657</v>
      </c>
      <c r="G178" s="36">
        <v>128</v>
      </c>
      <c r="H178" s="36" t="s">
        <v>377</v>
      </c>
      <c r="I178" s="36" t="s">
        <v>378</v>
      </c>
      <c r="J178" s="36" t="s">
        <v>28</v>
      </c>
      <c r="K178" s="36">
        <v>52</v>
      </c>
      <c r="L178" s="36" t="s">
        <v>21</v>
      </c>
      <c r="M178" s="20"/>
      <c r="N178" s="20"/>
      <c r="O178" s="20"/>
      <c r="P178" s="20"/>
      <c r="Q178" s="20"/>
      <c r="R178" s="20"/>
      <c r="S178" s="20"/>
      <c r="T178" s="20"/>
      <c r="U178" s="20"/>
    </row>
    <row r="179" spans="1:154" ht="39" customHeight="1">
      <c r="A179" s="17">
        <v>173</v>
      </c>
      <c r="B179" s="110" t="s">
        <v>658</v>
      </c>
      <c r="C179" s="110" t="s">
        <v>659</v>
      </c>
      <c r="D179" s="110" t="s">
        <v>187</v>
      </c>
      <c r="E179" s="77">
        <v>2017</v>
      </c>
      <c r="F179" s="36" t="s">
        <v>660</v>
      </c>
      <c r="G179" s="36">
        <v>720</v>
      </c>
      <c r="H179" s="36" t="s">
        <v>189</v>
      </c>
      <c r="I179" s="36" t="s">
        <v>19</v>
      </c>
      <c r="J179" s="36" t="s">
        <v>20</v>
      </c>
      <c r="K179" s="36">
        <v>60</v>
      </c>
      <c r="L179" s="36" t="s">
        <v>21</v>
      </c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1:154" s="13" customFormat="1" ht="39" customHeight="1">
      <c r="A180" s="17">
        <v>174</v>
      </c>
      <c r="B180" s="99" t="s">
        <v>661</v>
      </c>
      <c r="C180" s="99" t="str">
        <f>HYPERLINK("https://starylev.com.ua/101-dalmatynec","101 далматинець")</f>
        <v>101 далматинець</v>
      </c>
      <c r="D180" s="99" t="s">
        <v>23</v>
      </c>
      <c r="E180" s="66">
        <v>2017</v>
      </c>
      <c r="F180" s="27" t="s">
        <v>662</v>
      </c>
      <c r="G180" s="27" t="s">
        <v>25</v>
      </c>
      <c r="H180" s="27" t="s">
        <v>32</v>
      </c>
      <c r="I180" s="27" t="s">
        <v>27</v>
      </c>
      <c r="J180" s="27" t="s">
        <v>28</v>
      </c>
      <c r="K180" s="27">
        <v>60</v>
      </c>
      <c r="L180" s="27" t="s">
        <v>21</v>
      </c>
      <c r="M180" s="20"/>
      <c r="N180" s="20"/>
      <c r="O180" s="20"/>
      <c r="P180" s="20"/>
      <c r="Q180" s="20"/>
      <c r="R180" s="20"/>
      <c r="S180" s="20"/>
      <c r="T180" s="20"/>
      <c r="U180" s="20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</row>
    <row r="181" spans="1:154" s="13" customFormat="1" ht="39" customHeight="1">
      <c r="A181" s="17">
        <v>175</v>
      </c>
      <c r="B181" s="99" t="s">
        <v>663</v>
      </c>
      <c r="C181" s="99" t="str">
        <f>HYPERLINK("https://starylev.com.ua/starshoklasnycya-pershokursnycya","Старшокласниця.  Першокурсниця")</f>
        <v>Старшокласниця.  Першокурсниця</v>
      </c>
      <c r="D181" s="99" t="s">
        <v>23</v>
      </c>
      <c r="E181" s="66">
        <v>2017</v>
      </c>
      <c r="F181" s="27" t="s">
        <v>664</v>
      </c>
      <c r="G181" s="27" t="s">
        <v>107</v>
      </c>
      <c r="H181" s="27" t="s">
        <v>26</v>
      </c>
      <c r="I181" s="27" t="s">
        <v>27</v>
      </c>
      <c r="J181" s="27" t="s">
        <v>28</v>
      </c>
      <c r="K181" s="27">
        <v>60</v>
      </c>
      <c r="L181" s="27" t="s">
        <v>21</v>
      </c>
      <c r="M181" s="20"/>
      <c r="N181" s="20"/>
      <c r="O181" s="20"/>
      <c r="P181" s="20"/>
      <c r="Q181" s="20"/>
      <c r="R181" s="20"/>
      <c r="S181" s="20"/>
      <c r="T181" s="20"/>
      <c r="U181" s="20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</row>
    <row r="182" spans="1:154" s="13" customFormat="1" ht="39" customHeight="1">
      <c r="A182" s="17">
        <v>176</v>
      </c>
      <c r="B182" s="99" t="s">
        <v>665</v>
      </c>
      <c r="C182" s="99" t="str">
        <f>HYPERLINK("https://starylev.com.ua/lovec-povitryanyh-zmiyiv","Ловець повітряних зміїв")</f>
        <v>Ловець повітряних зміїв</v>
      </c>
      <c r="D182" s="99" t="s">
        <v>23</v>
      </c>
      <c r="E182" s="66">
        <v>2017</v>
      </c>
      <c r="F182" s="27" t="s">
        <v>666</v>
      </c>
      <c r="G182" s="27" t="s">
        <v>17</v>
      </c>
      <c r="H182" s="27" t="s">
        <v>26</v>
      </c>
      <c r="I182" s="27" t="s">
        <v>27</v>
      </c>
      <c r="J182" s="27" t="s">
        <v>28</v>
      </c>
      <c r="K182" s="27">
        <v>60</v>
      </c>
      <c r="L182" s="27" t="s">
        <v>21</v>
      </c>
      <c r="M182" s="20"/>
      <c r="N182" s="20"/>
      <c r="O182" s="20"/>
      <c r="P182" s="20"/>
      <c r="Q182" s="20"/>
      <c r="R182" s="20"/>
      <c r="S182" s="20"/>
      <c r="T182" s="20"/>
      <c r="U182" s="20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</row>
    <row r="183" spans="1:154" s="13" customFormat="1" ht="39" customHeight="1">
      <c r="A183" s="17">
        <v>177</v>
      </c>
      <c r="B183" s="99" t="s">
        <v>667</v>
      </c>
      <c r="C183" s="99" t="str">
        <f>HYPERLINK("https://starylev.com.ua/pohovanyy-veleten","Похованний велетень")</f>
        <v>Похованний велетень</v>
      </c>
      <c r="D183" s="99" t="s">
        <v>23</v>
      </c>
      <c r="E183" s="66">
        <v>2018</v>
      </c>
      <c r="F183" s="27" t="s">
        <v>668</v>
      </c>
      <c r="G183" s="27" t="s">
        <v>167</v>
      </c>
      <c r="H183" s="27" t="s">
        <v>32</v>
      </c>
      <c r="I183" s="27" t="s">
        <v>27</v>
      </c>
      <c r="J183" s="27" t="s">
        <v>28</v>
      </c>
      <c r="K183" s="27">
        <v>70</v>
      </c>
      <c r="L183" s="27" t="s">
        <v>21</v>
      </c>
      <c r="M183" s="20"/>
      <c r="N183" s="20"/>
      <c r="O183" s="20"/>
      <c r="P183" s="20"/>
      <c r="Q183" s="20"/>
      <c r="R183" s="20"/>
      <c r="S183" s="20"/>
      <c r="T183" s="20"/>
      <c r="U183" s="20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</row>
    <row r="184" spans="1:154" ht="39" customHeight="1">
      <c r="A184" s="17">
        <v>178</v>
      </c>
      <c r="B184" s="103" t="s">
        <v>669</v>
      </c>
      <c r="C184" s="103" t="s">
        <v>670</v>
      </c>
      <c r="D184" s="103" t="s">
        <v>70</v>
      </c>
      <c r="E184" s="70">
        <v>2017</v>
      </c>
      <c r="F184" s="30" t="s">
        <v>671</v>
      </c>
      <c r="G184" s="30" t="s">
        <v>672</v>
      </c>
      <c r="H184" s="30" t="s">
        <v>571</v>
      </c>
      <c r="I184" s="30" t="s">
        <v>19</v>
      </c>
      <c r="J184" s="30" t="s">
        <v>28</v>
      </c>
      <c r="K184" s="30">
        <v>80</v>
      </c>
      <c r="L184" s="30" t="s">
        <v>21</v>
      </c>
      <c r="M184" s="20"/>
      <c r="N184" s="20"/>
      <c r="O184" s="20"/>
      <c r="P184" s="20"/>
      <c r="Q184" s="20"/>
      <c r="R184" s="20"/>
      <c r="S184" s="20"/>
      <c r="T184" s="20"/>
      <c r="U184" s="20"/>
    </row>
    <row r="185" spans="1:154" s="13" customFormat="1" ht="39" customHeight="1">
      <c r="A185" s="17">
        <v>179</v>
      </c>
      <c r="B185" s="114" t="s">
        <v>673</v>
      </c>
      <c r="C185" s="114" t="str">
        <f>HYPERLINK("https://nora-druk.com/index.php?option=com_content&amp;view=article&amp;id=1359:2018-05-19-06-23-55&amp;catid=34:issue&amp;Itemid=124","Ван Гог. Іскріння")</f>
        <v>Ван Гог. Іскріння</v>
      </c>
      <c r="D185" s="114" t="s">
        <v>253</v>
      </c>
      <c r="E185" s="81">
        <v>2018</v>
      </c>
      <c r="F185" s="41" t="s">
        <v>674</v>
      </c>
      <c r="G185" s="41" t="s">
        <v>675</v>
      </c>
      <c r="H185" s="41" t="s">
        <v>255</v>
      </c>
      <c r="I185" s="41" t="s">
        <v>19</v>
      </c>
      <c r="J185" s="41" t="s">
        <v>256</v>
      </c>
      <c r="K185" s="41">
        <v>60</v>
      </c>
      <c r="L185" s="41" t="s">
        <v>21</v>
      </c>
      <c r="M185" s="20"/>
      <c r="N185" s="20"/>
      <c r="O185" s="20"/>
      <c r="P185" s="20"/>
      <c r="Q185" s="20"/>
      <c r="R185" s="20"/>
      <c r="S185" s="20"/>
      <c r="T185" s="20"/>
      <c r="U185" s="20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</row>
    <row r="186" spans="1:154" ht="50.25" customHeight="1">
      <c r="A186" s="17">
        <v>180</v>
      </c>
      <c r="B186" s="110" t="s">
        <v>676</v>
      </c>
      <c r="C186" s="110" t="s">
        <v>677</v>
      </c>
      <c r="D186" s="110" t="s">
        <v>383</v>
      </c>
      <c r="E186" s="77">
        <v>2017</v>
      </c>
      <c r="F186" s="36" t="s">
        <v>678</v>
      </c>
      <c r="G186" s="36" t="s">
        <v>579</v>
      </c>
      <c r="H186" s="36" t="s">
        <v>580</v>
      </c>
      <c r="I186" s="36" t="s">
        <v>19</v>
      </c>
      <c r="J186" s="36" t="s">
        <v>163</v>
      </c>
      <c r="K186" s="36">
        <v>200</v>
      </c>
      <c r="L186" s="36" t="s">
        <v>39</v>
      </c>
      <c r="M186" s="20"/>
      <c r="N186" s="20"/>
      <c r="O186" s="20"/>
      <c r="P186" s="20"/>
      <c r="Q186" s="20"/>
      <c r="R186" s="20"/>
      <c r="S186" s="20"/>
      <c r="T186" s="20"/>
      <c r="U186" s="20"/>
    </row>
    <row r="187" spans="1:154" ht="39" customHeight="1">
      <c r="A187" s="17">
        <v>181</v>
      </c>
      <c r="B187" s="110" t="s">
        <v>679</v>
      </c>
      <c r="C187" s="110" t="s">
        <v>680</v>
      </c>
      <c r="D187" s="110" t="s">
        <v>383</v>
      </c>
      <c r="E187" s="77">
        <v>2018</v>
      </c>
      <c r="F187" s="36" t="s">
        <v>681</v>
      </c>
      <c r="G187" s="36" t="s">
        <v>682</v>
      </c>
      <c r="H187" s="36" t="s">
        <v>683</v>
      </c>
      <c r="I187" s="36" t="s">
        <v>19</v>
      </c>
      <c r="J187" s="36" t="s">
        <v>163</v>
      </c>
      <c r="K187" s="36">
        <v>120</v>
      </c>
      <c r="L187" s="36" t="s">
        <v>39</v>
      </c>
      <c r="M187" s="20"/>
      <c r="N187" s="20"/>
      <c r="O187" s="20"/>
      <c r="P187" s="20"/>
      <c r="Q187" s="20"/>
      <c r="R187" s="20"/>
      <c r="S187" s="20"/>
      <c r="T187" s="20"/>
      <c r="U187" s="20"/>
    </row>
    <row r="188" spans="1:154" ht="39" customHeight="1">
      <c r="A188" s="17">
        <v>182</v>
      </c>
      <c r="B188" s="116" t="s">
        <v>684</v>
      </c>
      <c r="C188" s="116" t="s">
        <v>685</v>
      </c>
      <c r="D188" s="116" t="s">
        <v>387</v>
      </c>
      <c r="E188" s="84">
        <v>2018</v>
      </c>
      <c r="F188" s="44" t="s">
        <v>686</v>
      </c>
      <c r="G188" s="44" t="s">
        <v>36</v>
      </c>
      <c r="H188" s="44" t="s">
        <v>241</v>
      </c>
      <c r="I188" s="44" t="s">
        <v>27</v>
      </c>
      <c r="J188" s="44" t="s">
        <v>28</v>
      </c>
      <c r="K188" s="44">
        <v>60</v>
      </c>
      <c r="L188" s="44" t="s">
        <v>21</v>
      </c>
      <c r="M188" s="20"/>
      <c r="N188" s="20"/>
      <c r="O188" s="20"/>
      <c r="P188" s="20"/>
      <c r="Q188" s="20"/>
      <c r="R188" s="20"/>
      <c r="S188" s="20"/>
      <c r="T188" s="20"/>
      <c r="U188" s="20"/>
    </row>
    <row r="189" spans="1:154" ht="39" customHeight="1">
      <c r="A189" s="17">
        <v>183</v>
      </c>
      <c r="B189" s="116" t="s">
        <v>687</v>
      </c>
      <c r="C189" s="116" t="s">
        <v>688</v>
      </c>
      <c r="D189" s="116" t="s">
        <v>387</v>
      </c>
      <c r="E189" s="84">
        <v>2018</v>
      </c>
      <c r="F189" s="44" t="s">
        <v>689</v>
      </c>
      <c r="G189" s="44" t="s">
        <v>43</v>
      </c>
      <c r="H189" s="44" t="s">
        <v>102</v>
      </c>
      <c r="I189" s="44" t="s">
        <v>27</v>
      </c>
      <c r="J189" s="44" t="s">
        <v>20</v>
      </c>
      <c r="K189" s="44">
        <v>80</v>
      </c>
      <c r="L189" s="44" t="s">
        <v>21</v>
      </c>
      <c r="M189" s="20"/>
      <c r="N189" s="20"/>
      <c r="O189" s="20"/>
      <c r="P189" s="20"/>
      <c r="Q189" s="20"/>
      <c r="R189" s="20"/>
      <c r="S189" s="20"/>
      <c r="T189" s="20"/>
      <c r="U189" s="20"/>
    </row>
    <row r="190" spans="1:154" ht="39" customHeight="1">
      <c r="A190" s="17">
        <v>184</v>
      </c>
      <c r="B190" s="116" t="s">
        <v>690</v>
      </c>
      <c r="C190" s="116" t="s">
        <v>691</v>
      </c>
      <c r="D190" s="116" t="s">
        <v>387</v>
      </c>
      <c r="E190" s="84">
        <v>2017</v>
      </c>
      <c r="F190" s="44" t="s">
        <v>692</v>
      </c>
      <c r="G190" s="44" t="s">
        <v>97</v>
      </c>
      <c r="H190" s="44" t="s">
        <v>271</v>
      </c>
      <c r="I190" s="44" t="s">
        <v>27</v>
      </c>
      <c r="J190" s="44" t="s">
        <v>163</v>
      </c>
      <c r="K190" s="44">
        <v>130</v>
      </c>
      <c r="L190" s="44" t="s">
        <v>39</v>
      </c>
      <c r="M190" s="20"/>
      <c r="N190" s="20"/>
      <c r="O190" s="20"/>
      <c r="P190" s="20"/>
      <c r="Q190" s="20"/>
      <c r="R190" s="20"/>
      <c r="S190" s="20"/>
      <c r="T190" s="20"/>
      <c r="U190" s="20"/>
    </row>
    <row r="191" spans="1:154" ht="39" customHeight="1">
      <c r="A191" s="17">
        <v>185</v>
      </c>
      <c r="B191" s="116" t="s">
        <v>693</v>
      </c>
      <c r="C191" s="116" t="s">
        <v>694</v>
      </c>
      <c r="D191" s="116" t="s">
        <v>387</v>
      </c>
      <c r="E191" s="84">
        <v>2017</v>
      </c>
      <c r="F191" s="44" t="s">
        <v>695</v>
      </c>
      <c r="G191" s="44" t="s">
        <v>329</v>
      </c>
      <c r="H191" s="44" t="s">
        <v>194</v>
      </c>
      <c r="I191" s="44" t="s">
        <v>27</v>
      </c>
      <c r="J191" s="44" t="s">
        <v>28</v>
      </c>
      <c r="K191" s="44">
        <v>75</v>
      </c>
      <c r="L191" s="44" t="s">
        <v>21</v>
      </c>
      <c r="M191" s="20"/>
      <c r="N191" s="20"/>
      <c r="O191" s="20"/>
      <c r="P191" s="20"/>
      <c r="Q191" s="20"/>
      <c r="R191" s="20"/>
      <c r="S191" s="20"/>
      <c r="T191" s="20"/>
      <c r="U191" s="20"/>
    </row>
    <row r="192" spans="1:154" ht="39" customHeight="1">
      <c r="A192" s="17">
        <v>186</v>
      </c>
      <c r="B192" s="120" t="s">
        <v>696</v>
      </c>
      <c r="C192" s="120" t="s">
        <v>697</v>
      </c>
      <c r="D192" s="120" t="s">
        <v>698</v>
      </c>
      <c r="E192" s="88">
        <v>2017</v>
      </c>
      <c r="F192" s="50" t="s">
        <v>699</v>
      </c>
      <c r="G192" s="50" t="s">
        <v>482</v>
      </c>
      <c r="H192" s="50" t="s">
        <v>50</v>
      </c>
      <c r="I192" s="50" t="s">
        <v>27</v>
      </c>
      <c r="J192" s="50" t="s">
        <v>20</v>
      </c>
      <c r="K192" s="50" t="s">
        <v>700</v>
      </c>
      <c r="L192" s="50" t="s">
        <v>21</v>
      </c>
      <c r="M192" s="20"/>
      <c r="N192" s="20"/>
      <c r="O192" s="20"/>
      <c r="P192" s="20"/>
      <c r="Q192" s="20"/>
      <c r="R192" s="20"/>
      <c r="S192" s="20"/>
      <c r="T192" s="20"/>
      <c r="U192" s="20"/>
    </row>
    <row r="193" spans="1:154" ht="39" customHeight="1">
      <c r="A193" s="17">
        <v>187</v>
      </c>
      <c r="B193" s="115" t="s">
        <v>701</v>
      </c>
      <c r="C193" s="115" t="s">
        <v>702</v>
      </c>
      <c r="D193" s="115" t="s">
        <v>703</v>
      </c>
      <c r="E193" s="82">
        <v>2018</v>
      </c>
      <c r="F193" s="43" t="s">
        <v>704</v>
      </c>
      <c r="G193" s="43" t="s">
        <v>152</v>
      </c>
      <c r="H193" s="43" t="s">
        <v>255</v>
      </c>
      <c r="I193" s="43" t="s">
        <v>19</v>
      </c>
      <c r="J193" s="43" t="s">
        <v>705</v>
      </c>
      <c r="K193" s="43">
        <v>45</v>
      </c>
      <c r="L193" s="43" t="s">
        <v>21</v>
      </c>
      <c r="M193" s="20"/>
      <c r="N193" s="20"/>
      <c r="O193" s="20"/>
      <c r="P193" s="20"/>
      <c r="Q193" s="20"/>
      <c r="R193" s="20"/>
      <c r="S193" s="20"/>
      <c r="T193" s="20"/>
      <c r="U193" s="20"/>
    </row>
    <row r="194" spans="1:154" s="8" customFormat="1" ht="39" customHeight="1">
      <c r="A194" s="17">
        <v>188</v>
      </c>
      <c r="B194" s="112" t="s">
        <v>706</v>
      </c>
      <c r="C194" s="112" t="s">
        <v>707</v>
      </c>
      <c r="D194" s="112" t="s">
        <v>206</v>
      </c>
      <c r="E194" s="79">
        <v>2018</v>
      </c>
      <c r="F194" s="38" t="s">
        <v>708</v>
      </c>
      <c r="G194" s="38" t="s">
        <v>400</v>
      </c>
      <c r="H194" s="38" t="s">
        <v>26</v>
      </c>
      <c r="I194" s="38" t="s">
        <v>19</v>
      </c>
      <c r="J194" s="38" t="s">
        <v>20</v>
      </c>
      <c r="K194" s="38">
        <v>65</v>
      </c>
      <c r="L194" s="38" t="s">
        <v>21</v>
      </c>
      <c r="M194" s="20"/>
      <c r="N194" s="20"/>
      <c r="O194" s="20"/>
      <c r="P194" s="20"/>
      <c r="Q194" s="20"/>
      <c r="R194" s="20"/>
      <c r="S194" s="20"/>
      <c r="T194" s="20"/>
      <c r="U194" s="20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</row>
    <row r="195" spans="1:154" s="8" customFormat="1" ht="39" customHeight="1">
      <c r="A195" s="17">
        <v>189</v>
      </c>
      <c r="B195" s="112" t="s">
        <v>588</v>
      </c>
      <c r="C195" s="112" t="s">
        <v>709</v>
      </c>
      <c r="D195" s="112" t="s">
        <v>206</v>
      </c>
      <c r="E195" s="79">
        <v>2018</v>
      </c>
      <c r="F195" s="38" t="s">
        <v>710</v>
      </c>
      <c r="G195" s="38" t="s">
        <v>711</v>
      </c>
      <c r="H195" s="38" t="s">
        <v>26</v>
      </c>
      <c r="I195" s="38" t="s">
        <v>19</v>
      </c>
      <c r="J195" s="38" t="s">
        <v>28</v>
      </c>
      <c r="K195" s="38">
        <v>80</v>
      </c>
      <c r="L195" s="38" t="s">
        <v>21</v>
      </c>
      <c r="M195" s="20"/>
      <c r="N195" s="20"/>
      <c r="O195" s="20"/>
      <c r="P195" s="20"/>
      <c r="Q195" s="20"/>
      <c r="R195" s="20"/>
      <c r="S195" s="20"/>
      <c r="T195" s="20"/>
      <c r="U195" s="20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</row>
    <row r="196" spans="1:154" s="8" customFormat="1" ht="39" customHeight="1">
      <c r="A196" s="17">
        <v>190</v>
      </c>
      <c r="B196" s="112" t="s">
        <v>712</v>
      </c>
      <c r="C196" s="112" t="s">
        <v>713</v>
      </c>
      <c r="D196" s="112" t="s">
        <v>206</v>
      </c>
      <c r="E196" s="79">
        <v>2018</v>
      </c>
      <c r="F196" s="38" t="s">
        <v>714</v>
      </c>
      <c r="G196" s="38" t="s">
        <v>715</v>
      </c>
      <c r="H196" s="38" t="s">
        <v>209</v>
      </c>
      <c r="I196" s="38" t="s">
        <v>19</v>
      </c>
      <c r="J196" s="38" t="s">
        <v>28</v>
      </c>
      <c r="K196" s="38">
        <v>60</v>
      </c>
      <c r="L196" s="38" t="s">
        <v>21</v>
      </c>
      <c r="M196" s="20"/>
      <c r="N196" s="20"/>
      <c r="O196" s="20"/>
      <c r="P196" s="20"/>
      <c r="Q196" s="20"/>
      <c r="R196" s="20"/>
      <c r="S196" s="20"/>
      <c r="T196" s="20"/>
      <c r="U196" s="20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</row>
    <row r="197" spans="1:154" ht="39" customHeight="1">
      <c r="A197" s="17">
        <v>191</v>
      </c>
      <c r="B197" s="116" t="s">
        <v>716</v>
      </c>
      <c r="C197" s="116" t="s">
        <v>717</v>
      </c>
      <c r="D197" s="116" t="s">
        <v>411</v>
      </c>
      <c r="E197" s="84">
        <v>2017</v>
      </c>
      <c r="F197" s="44" t="s">
        <v>718</v>
      </c>
      <c r="G197" s="44" t="s">
        <v>455</v>
      </c>
      <c r="H197" s="44" t="s">
        <v>719</v>
      </c>
      <c r="I197" s="44" t="s">
        <v>27</v>
      </c>
      <c r="J197" s="44" t="s">
        <v>28</v>
      </c>
      <c r="K197" s="44">
        <v>70</v>
      </c>
      <c r="L197" s="44" t="s">
        <v>21</v>
      </c>
      <c r="M197" s="20"/>
      <c r="N197" s="20"/>
      <c r="O197" s="20"/>
      <c r="P197" s="20"/>
      <c r="Q197" s="20"/>
      <c r="R197" s="20"/>
      <c r="S197" s="20"/>
      <c r="T197" s="20"/>
      <c r="U197" s="20"/>
    </row>
    <row r="198" spans="1:154" ht="39" customHeight="1">
      <c r="A198" s="17">
        <v>192</v>
      </c>
      <c r="B198" s="109" t="s">
        <v>720</v>
      </c>
      <c r="C198" s="109" t="s">
        <v>721</v>
      </c>
      <c r="D198" s="109" t="s">
        <v>214</v>
      </c>
      <c r="E198" s="76">
        <v>2017</v>
      </c>
      <c r="F198" s="22" t="s">
        <v>722</v>
      </c>
      <c r="G198" s="22" t="s">
        <v>250</v>
      </c>
      <c r="H198" s="22" t="s">
        <v>255</v>
      </c>
      <c r="I198" s="22" t="s">
        <v>19</v>
      </c>
      <c r="J198" s="22" t="s">
        <v>28</v>
      </c>
      <c r="K198" s="22">
        <v>60</v>
      </c>
      <c r="L198" s="22" t="s">
        <v>21</v>
      </c>
      <c r="M198" s="20"/>
      <c r="N198" s="20"/>
      <c r="O198" s="20"/>
      <c r="P198" s="20"/>
      <c r="Q198" s="20"/>
      <c r="R198" s="20"/>
      <c r="S198" s="20"/>
      <c r="T198" s="20"/>
      <c r="U198" s="20"/>
    </row>
    <row r="199" spans="1:154" s="13" customFormat="1" ht="39" customHeight="1">
      <c r="A199" s="17">
        <v>193</v>
      </c>
      <c r="B199" s="100" t="s">
        <v>723</v>
      </c>
      <c r="C199" s="100" t="s">
        <v>724</v>
      </c>
      <c r="D199" s="100" t="s">
        <v>47</v>
      </c>
      <c r="E199" s="67">
        <v>2018</v>
      </c>
      <c r="F199" s="18" t="s">
        <v>725</v>
      </c>
      <c r="G199" s="18" t="s">
        <v>726</v>
      </c>
      <c r="H199" s="18" t="s">
        <v>50</v>
      </c>
      <c r="I199" s="18" t="s">
        <v>51</v>
      </c>
      <c r="J199" s="18" t="s">
        <v>52</v>
      </c>
      <c r="K199" s="18">
        <v>65</v>
      </c>
      <c r="L199" s="18" t="s">
        <v>39</v>
      </c>
      <c r="M199" s="20"/>
      <c r="N199" s="20"/>
      <c r="O199" s="20"/>
      <c r="P199" s="20"/>
      <c r="Q199" s="20"/>
      <c r="R199" s="20"/>
      <c r="S199" s="20"/>
      <c r="T199" s="20"/>
      <c r="U199" s="20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</row>
    <row r="200" spans="1:154" ht="39" customHeight="1">
      <c r="A200" s="17">
        <v>194</v>
      </c>
      <c r="B200" s="110" t="s">
        <v>727</v>
      </c>
      <c r="C200" s="110" t="s">
        <v>728</v>
      </c>
      <c r="D200" s="110" t="s">
        <v>729</v>
      </c>
      <c r="E200" s="77">
        <v>2018</v>
      </c>
      <c r="F200" s="36" t="s">
        <v>730</v>
      </c>
      <c r="G200" s="36" t="s">
        <v>731</v>
      </c>
      <c r="H200" s="36" t="s">
        <v>732</v>
      </c>
      <c r="I200" s="36" t="s">
        <v>19</v>
      </c>
      <c r="J200" s="36" t="s">
        <v>20</v>
      </c>
      <c r="K200" s="36" t="s">
        <v>733</v>
      </c>
      <c r="L200" s="36" t="s">
        <v>33</v>
      </c>
      <c r="M200" s="20"/>
      <c r="N200" s="20"/>
      <c r="O200" s="20"/>
      <c r="P200" s="20"/>
      <c r="Q200" s="20"/>
      <c r="R200" s="20"/>
      <c r="S200" s="20"/>
      <c r="T200" s="20"/>
      <c r="U200" s="20"/>
    </row>
    <row r="201" spans="1:154" s="12" customFormat="1" ht="39" customHeight="1">
      <c r="A201" s="17">
        <v>195</v>
      </c>
      <c r="B201" s="101" t="s">
        <v>734</v>
      </c>
      <c r="C201" s="101" t="s">
        <v>735</v>
      </c>
      <c r="D201" s="101" t="s">
        <v>55</v>
      </c>
      <c r="E201" s="68">
        <v>2018</v>
      </c>
      <c r="F201" s="28" t="s">
        <v>736</v>
      </c>
      <c r="G201" s="28" t="s">
        <v>250</v>
      </c>
      <c r="H201" s="28" t="s">
        <v>513</v>
      </c>
      <c r="I201" s="28" t="s">
        <v>737</v>
      </c>
      <c r="J201" s="28" t="s">
        <v>28</v>
      </c>
      <c r="K201" s="28">
        <v>70</v>
      </c>
      <c r="L201" s="28" t="s">
        <v>21</v>
      </c>
      <c r="M201" s="20"/>
      <c r="N201" s="20"/>
      <c r="O201" s="20"/>
      <c r="P201" s="20"/>
      <c r="Q201" s="20"/>
      <c r="R201" s="20"/>
      <c r="S201" s="20"/>
      <c r="T201" s="20"/>
      <c r="U201" s="20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</row>
    <row r="202" spans="1:154" ht="39" customHeight="1">
      <c r="A202" s="17">
        <v>196</v>
      </c>
      <c r="B202" s="113" t="s">
        <v>738</v>
      </c>
      <c r="C202" s="113" t="s">
        <v>739</v>
      </c>
      <c r="D202" s="113" t="s">
        <v>226</v>
      </c>
      <c r="E202" s="80">
        <v>2018</v>
      </c>
      <c r="F202" s="39" t="s">
        <v>740</v>
      </c>
      <c r="G202" s="39" t="s">
        <v>49</v>
      </c>
      <c r="H202" s="39" t="s">
        <v>194</v>
      </c>
      <c r="I202" s="39" t="s">
        <v>27</v>
      </c>
      <c r="J202" s="39" t="s">
        <v>28</v>
      </c>
      <c r="K202" s="39" t="s">
        <v>294</v>
      </c>
      <c r="L202" s="39" t="s">
        <v>21</v>
      </c>
      <c r="M202" s="20"/>
      <c r="N202" s="20"/>
      <c r="O202" s="20"/>
      <c r="P202" s="20"/>
      <c r="Q202" s="20"/>
      <c r="R202" s="20"/>
      <c r="S202" s="20"/>
      <c r="T202" s="20"/>
      <c r="U202" s="20"/>
    </row>
    <row r="203" spans="1:154" ht="39" customHeight="1">
      <c r="A203" s="17">
        <v>197</v>
      </c>
      <c r="B203" s="113" t="s">
        <v>290</v>
      </c>
      <c r="C203" s="113" t="s">
        <v>741</v>
      </c>
      <c r="D203" s="113" t="s">
        <v>226</v>
      </c>
      <c r="E203" s="80" t="s">
        <v>353</v>
      </c>
      <c r="F203" s="39" t="s">
        <v>742</v>
      </c>
      <c r="G203" s="39" t="s">
        <v>116</v>
      </c>
      <c r="H203" s="39" t="s">
        <v>293</v>
      </c>
      <c r="I203" s="39" t="s">
        <v>27</v>
      </c>
      <c r="J203" s="39" t="s">
        <v>28</v>
      </c>
      <c r="K203" s="39" t="s">
        <v>294</v>
      </c>
      <c r="L203" s="39" t="s">
        <v>21</v>
      </c>
      <c r="M203" s="20"/>
      <c r="N203" s="20"/>
      <c r="O203" s="20"/>
      <c r="P203" s="20"/>
      <c r="Q203" s="20"/>
      <c r="R203" s="20"/>
      <c r="S203" s="20"/>
      <c r="T203" s="20"/>
      <c r="U203" s="20"/>
    </row>
    <row r="204" spans="1:154" ht="39" customHeight="1">
      <c r="A204" s="17">
        <v>198</v>
      </c>
      <c r="B204" s="113" t="s">
        <v>743</v>
      </c>
      <c r="C204" s="113" t="s">
        <v>744</v>
      </c>
      <c r="D204" s="113" t="s">
        <v>226</v>
      </c>
      <c r="E204" s="80">
        <v>2018</v>
      </c>
      <c r="F204" s="39" t="s">
        <v>745</v>
      </c>
      <c r="G204" s="39" t="s">
        <v>329</v>
      </c>
      <c r="H204" s="39" t="s">
        <v>241</v>
      </c>
      <c r="I204" s="39" t="s">
        <v>27</v>
      </c>
      <c r="J204" s="39" t="s">
        <v>28</v>
      </c>
      <c r="K204" s="39" t="s">
        <v>294</v>
      </c>
      <c r="L204" s="39" t="s">
        <v>21</v>
      </c>
      <c r="M204" s="20"/>
      <c r="N204" s="20"/>
      <c r="O204" s="20"/>
      <c r="P204" s="20"/>
      <c r="Q204" s="20"/>
      <c r="R204" s="20"/>
      <c r="S204" s="20"/>
      <c r="T204" s="20"/>
      <c r="U204" s="20"/>
    </row>
    <row r="205" spans="1:154" ht="39" customHeight="1">
      <c r="A205" s="17">
        <v>199</v>
      </c>
      <c r="B205" s="107" t="s">
        <v>746</v>
      </c>
      <c r="C205" s="107" t="str">
        <f>HYPERLINK("https://www.bohdan-books.com/catalog/book/123658/","Щось лихе насуває")</f>
        <v>Щось лихе насуває</v>
      </c>
      <c r="D205" s="107" t="s">
        <v>443</v>
      </c>
      <c r="E205" s="74">
        <v>2017</v>
      </c>
      <c r="F205" s="33" t="s">
        <v>747</v>
      </c>
      <c r="G205" s="33" t="s">
        <v>672</v>
      </c>
      <c r="H205" s="33" t="s">
        <v>748</v>
      </c>
      <c r="I205" s="33" t="s">
        <v>51</v>
      </c>
      <c r="J205" s="33" t="s">
        <v>52</v>
      </c>
      <c r="K205" s="33">
        <v>80</v>
      </c>
      <c r="L205" s="33" t="s">
        <v>21</v>
      </c>
      <c r="M205" s="20"/>
      <c r="N205" s="20"/>
      <c r="O205" s="20"/>
      <c r="P205" s="20"/>
      <c r="Q205" s="20"/>
      <c r="R205" s="20"/>
      <c r="S205" s="20"/>
      <c r="T205" s="20"/>
      <c r="U205" s="20"/>
    </row>
    <row r="206" spans="1:154" s="12" customFormat="1" ht="39" customHeight="1">
      <c r="A206" s="17">
        <v>200</v>
      </c>
      <c r="B206" s="110" t="s">
        <v>749</v>
      </c>
      <c r="C206" s="110" t="s">
        <v>750</v>
      </c>
      <c r="D206" s="110" t="s">
        <v>751</v>
      </c>
      <c r="E206" s="77">
        <v>2017</v>
      </c>
      <c r="F206" s="36" t="s">
        <v>752</v>
      </c>
      <c r="G206" s="36" t="s">
        <v>753</v>
      </c>
      <c r="H206" s="36" t="s">
        <v>754</v>
      </c>
      <c r="I206" s="36" t="s">
        <v>27</v>
      </c>
      <c r="J206" s="36" t="s">
        <v>755</v>
      </c>
      <c r="K206" s="36">
        <v>260</v>
      </c>
      <c r="L206" s="36" t="s">
        <v>39</v>
      </c>
      <c r="M206" s="20"/>
      <c r="N206" s="20"/>
      <c r="O206" s="20"/>
      <c r="P206" s="20"/>
      <c r="Q206" s="20"/>
      <c r="R206" s="20"/>
      <c r="S206" s="20"/>
      <c r="T206" s="20"/>
      <c r="U206" s="20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</row>
    <row r="207" spans="1:154" ht="39" customHeight="1">
      <c r="A207" s="17">
        <v>201</v>
      </c>
      <c r="B207" s="107" t="s">
        <v>756</v>
      </c>
      <c r="C207" s="107" t="s">
        <v>757</v>
      </c>
      <c r="D207" s="107" t="s">
        <v>626</v>
      </c>
      <c r="E207" s="74">
        <v>2017</v>
      </c>
      <c r="F207" s="33" t="s">
        <v>758</v>
      </c>
      <c r="G207" s="33" t="s">
        <v>759</v>
      </c>
      <c r="H207" s="33" t="s">
        <v>629</v>
      </c>
      <c r="I207" s="33" t="s">
        <v>51</v>
      </c>
      <c r="J207" s="33" t="s">
        <v>630</v>
      </c>
      <c r="K207" s="33">
        <v>100</v>
      </c>
      <c r="L207" s="33" t="s">
        <v>33</v>
      </c>
      <c r="M207" s="20"/>
      <c r="N207" s="20"/>
      <c r="O207" s="20"/>
      <c r="P207" s="20"/>
      <c r="Q207" s="20"/>
      <c r="R207" s="20"/>
      <c r="S207" s="20"/>
      <c r="T207" s="20"/>
      <c r="U207" s="20"/>
    </row>
    <row r="208" spans="1:154" ht="39" customHeight="1">
      <c r="A208" s="17">
        <v>202</v>
      </c>
      <c r="B208" s="116" t="s">
        <v>760</v>
      </c>
      <c r="C208" s="116" t="s">
        <v>761</v>
      </c>
      <c r="D208" s="116" t="s">
        <v>762</v>
      </c>
      <c r="E208" s="84">
        <v>2018</v>
      </c>
      <c r="F208" s="44" t="s">
        <v>763</v>
      </c>
      <c r="G208" s="44" t="s">
        <v>764</v>
      </c>
      <c r="H208" s="44" t="s">
        <v>305</v>
      </c>
      <c r="I208" s="44" t="s">
        <v>19</v>
      </c>
      <c r="J208" s="44" t="s">
        <v>163</v>
      </c>
      <c r="K208" s="44">
        <v>130</v>
      </c>
      <c r="L208" s="44" t="s">
        <v>39</v>
      </c>
      <c r="M208" s="20"/>
      <c r="N208" s="20"/>
      <c r="O208" s="20"/>
      <c r="P208" s="20"/>
      <c r="Q208" s="20"/>
      <c r="R208" s="20"/>
      <c r="S208" s="20"/>
      <c r="T208" s="20"/>
      <c r="U208" s="20"/>
    </row>
    <row r="209" spans="1:154" ht="39" customHeight="1">
      <c r="A209" s="17">
        <v>203</v>
      </c>
      <c r="B209" s="118" t="s">
        <v>765</v>
      </c>
      <c r="C209" s="118" t="str">
        <f>HYPERLINK("https://www.yakaboo.ua/ua/cherevichki-bozhoi-materi.html","Черевички Божої Матері")</f>
        <v>Черевички Божої Матері</v>
      </c>
      <c r="D209" s="118" t="s">
        <v>453</v>
      </c>
      <c r="E209" s="86">
        <v>2018</v>
      </c>
      <c r="F209" s="46" t="s">
        <v>766</v>
      </c>
      <c r="G209" s="46" t="s">
        <v>672</v>
      </c>
      <c r="H209" s="46" t="s">
        <v>767</v>
      </c>
      <c r="I209" s="46" t="s">
        <v>378</v>
      </c>
      <c r="J209" s="46" t="s">
        <v>20</v>
      </c>
      <c r="K209" s="46">
        <v>70</v>
      </c>
      <c r="L209" s="46" t="s">
        <v>21</v>
      </c>
      <c r="M209" s="20"/>
      <c r="N209" s="20"/>
      <c r="O209" s="20"/>
      <c r="P209" s="20"/>
      <c r="Q209" s="20"/>
      <c r="R209" s="20"/>
      <c r="S209" s="20"/>
      <c r="T209" s="20"/>
      <c r="U209" s="20"/>
    </row>
    <row r="210" spans="1:154" ht="39" customHeight="1">
      <c r="A210" s="17">
        <v>204</v>
      </c>
      <c r="B210" s="109" t="s">
        <v>768</v>
      </c>
      <c r="C210" s="109" t="s">
        <v>769</v>
      </c>
      <c r="D210" s="109" t="s">
        <v>770</v>
      </c>
      <c r="E210" s="76">
        <v>2018</v>
      </c>
      <c r="F210" s="22" t="s">
        <v>771</v>
      </c>
      <c r="G210" s="22"/>
      <c r="H210" s="22" t="s">
        <v>194</v>
      </c>
      <c r="I210" s="22" t="s">
        <v>27</v>
      </c>
      <c r="J210" s="22" t="s">
        <v>20</v>
      </c>
      <c r="K210" s="22">
        <v>80</v>
      </c>
      <c r="L210" s="22" t="s">
        <v>21</v>
      </c>
      <c r="M210" s="20"/>
      <c r="N210" s="20"/>
      <c r="O210" s="20"/>
      <c r="P210" s="20"/>
      <c r="Q210" s="20"/>
      <c r="R210" s="20"/>
      <c r="S210" s="20"/>
      <c r="T210" s="20"/>
      <c r="U210" s="20"/>
    </row>
    <row r="211" spans="1:154" ht="39" customHeight="1">
      <c r="A211" s="17">
        <v>205</v>
      </c>
      <c r="B211" s="105" t="s">
        <v>772</v>
      </c>
      <c r="C211" s="121" t="s">
        <v>773</v>
      </c>
      <c r="D211" s="105" t="s">
        <v>187</v>
      </c>
      <c r="E211" s="72">
        <v>2017</v>
      </c>
      <c r="F211" s="31" t="s">
        <v>774</v>
      </c>
      <c r="G211" s="31">
        <v>459</v>
      </c>
      <c r="H211" s="31" t="s">
        <v>775</v>
      </c>
      <c r="I211" s="31" t="s">
        <v>19</v>
      </c>
      <c r="J211" s="31" t="s">
        <v>28</v>
      </c>
      <c r="K211" s="31">
        <v>52</v>
      </c>
      <c r="L211" s="31" t="s">
        <v>21</v>
      </c>
      <c r="M211" s="20"/>
      <c r="N211" s="20"/>
      <c r="O211" s="20"/>
      <c r="P211" s="20"/>
      <c r="Q211" s="20"/>
      <c r="R211" s="20"/>
      <c r="S211" s="20"/>
      <c r="T211" s="20"/>
      <c r="U211" s="20"/>
    </row>
    <row r="212" spans="1:154" ht="39" customHeight="1">
      <c r="A212" s="17">
        <v>206</v>
      </c>
      <c r="B212" s="103" t="s">
        <v>776</v>
      </c>
      <c r="C212" s="103" t="s">
        <v>777</v>
      </c>
      <c r="D212" s="103" t="s">
        <v>70</v>
      </c>
      <c r="E212" s="70">
        <v>2018</v>
      </c>
      <c r="F212" s="30" t="s">
        <v>778</v>
      </c>
      <c r="G212" s="30" t="s">
        <v>466</v>
      </c>
      <c r="H212" s="30" t="s">
        <v>571</v>
      </c>
      <c r="I212" s="30" t="s">
        <v>19</v>
      </c>
      <c r="J212" s="30" t="s">
        <v>28</v>
      </c>
      <c r="K212" s="30">
        <v>80</v>
      </c>
      <c r="L212" s="30" t="s">
        <v>21</v>
      </c>
      <c r="M212" s="20"/>
      <c r="N212" s="20"/>
      <c r="O212" s="20"/>
      <c r="P212" s="20"/>
      <c r="Q212" s="20"/>
      <c r="R212" s="20"/>
      <c r="S212" s="20"/>
      <c r="T212" s="20"/>
      <c r="U212" s="20"/>
    </row>
    <row r="213" spans="1:154" ht="39" customHeight="1">
      <c r="A213" s="17">
        <v>207</v>
      </c>
      <c r="B213" s="103" t="s">
        <v>779</v>
      </c>
      <c r="C213" s="103" t="s">
        <v>780</v>
      </c>
      <c r="D213" s="103" t="s">
        <v>70</v>
      </c>
      <c r="E213" s="70">
        <v>2018</v>
      </c>
      <c r="F213" s="30" t="s">
        <v>781</v>
      </c>
      <c r="G213" s="30" t="s">
        <v>116</v>
      </c>
      <c r="H213" s="30" t="s">
        <v>567</v>
      </c>
      <c r="I213" s="30" t="s">
        <v>19</v>
      </c>
      <c r="J213" s="30" t="s">
        <v>20</v>
      </c>
      <c r="K213" s="30">
        <v>80</v>
      </c>
      <c r="L213" s="30" t="s">
        <v>21</v>
      </c>
      <c r="M213" s="20"/>
      <c r="N213" s="20"/>
      <c r="O213" s="20"/>
      <c r="P213" s="20"/>
      <c r="Q213" s="20"/>
      <c r="R213" s="20"/>
      <c r="S213" s="20"/>
      <c r="T213" s="20"/>
      <c r="U213" s="20"/>
    </row>
    <row r="214" spans="1:154" s="13" customFormat="1" ht="39" customHeight="1">
      <c r="A214" s="17">
        <v>208</v>
      </c>
      <c r="B214" s="114" t="s">
        <v>782</v>
      </c>
      <c r="C214" s="114" t="str">
        <f>HYPERLINK("https://nora-druk.com/index.php?option=com_content&amp;view=article&amp;id=1298:-l-r&amp;catid=34:issue&amp;Itemid=124","Падре Балтазар на прізвисько Тойво")</f>
        <v>Падре Балтазар на прізвисько Тойво</v>
      </c>
      <c r="D214" s="114" t="s">
        <v>253</v>
      </c>
      <c r="E214" s="81">
        <v>2017</v>
      </c>
      <c r="F214" s="41" t="s">
        <v>783</v>
      </c>
      <c r="G214" s="41" t="s">
        <v>329</v>
      </c>
      <c r="H214" s="41" t="s">
        <v>255</v>
      </c>
      <c r="I214" s="41" t="s">
        <v>19</v>
      </c>
      <c r="J214" s="41" t="s">
        <v>256</v>
      </c>
      <c r="K214" s="41">
        <v>60</v>
      </c>
      <c r="L214" s="41" t="s">
        <v>21</v>
      </c>
      <c r="M214" s="20"/>
      <c r="N214" s="20"/>
      <c r="O214" s="20"/>
      <c r="P214" s="20"/>
      <c r="Q214" s="20"/>
      <c r="R214" s="20"/>
      <c r="S214" s="20"/>
      <c r="T214" s="20"/>
      <c r="U214" s="20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</row>
    <row r="215" spans="1:154" s="13" customFormat="1" ht="39" customHeight="1">
      <c r="A215" s="17">
        <v>209</v>
      </c>
      <c r="B215" s="114" t="s">
        <v>784</v>
      </c>
      <c r="C215" s="114" t="str">
        <f>HYPERLINK("https://nora-druk.com/index.php?option=com_content&amp;view=article&amp;id=1310:2017-09-02-19-28-35&amp;catid=34:issue&amp;Itemid=124","Майдан. Таємні файли")</f>
        <v>Майдан. Таємні файли</v>
      </c>
      <c r="D215" s="114" t="s">
        <v>253</v>
      </c>
      <c r="E215" s="81">
        <v>2017</v>
      </c>
      <c r="F215" s="41" t="s">
        <v>785</v>
      </c>
      <c r="G215" s="41" t="s">
        <v>137</v>
      </c>
      <c r="H215" s="41" t="s">
        <v>255</v>
      </c>
      <c r="I215" s="41" t="s">
        <v>19</v>
      </c>
      <c r="J215" s="41" t="s">
        <v>256</v>
      </c>
      <c r="K215" s="41">
        <v>60</v>
      </c>
      <c r="L215" s="41" t="s">
        <v>21</v>
      </c>
      <c r="M215" s="20"/>
      <c r="N215" s="20"/>
      <c r="O215" s="20"/>
      <c r="P215" s="20"/>
      <c r="Q215" s="20"/>
      <c r="R215" s="20"/>
      <c r="S215" s="20"/>
      <c r="T215" s="20"/>
      <c r="U215" s="20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</row>
    <row r="216" spans="1:154" s="13" customFormat="1" ht="39" customHeight="1">
      <c r="A216" s="17">
        <v>210</v>
      </c>
      <c r="B216" s="98" t="s">
        <v>572</v>
      </c>
      <c r="C216" s="98" t="s">
        <v>786</v>
      </c>
      <c r="D216" s="98" t="s">
        <v>15</v>
      </c>
      <c r="E216" s="65">
        <v>2018</v>
      </c>
      <c r="F216" s="19" t="s">
        <v>787</v>
      </c>
      <c r="G216" s="19" t="s">
        <v>125</v>
      </c>
      <c r="H216" s="19" t="s">
        <v>44</v>
      </c>
      <c r="I216" s="19" t="s">
        <v>19</v>
      </c>
      <c r="J216" s="19" t="s">
        <v>20</v>
      </c>
      <c r="K216" s="19">
        <v>70</v>
      </c>
      <c r="L216" s="19" t="s">
        <v>21</v>
      </c>
      <c r="M216" s="20"/>
      <c r="N216" s="20"/>
      <c r="O216" s="20"/>
      <c r="P216" s="20"/>
      <c r="Q216" s="20"/>
      <c r="R216" s="20"/>
      <c r="S216" s="20"/>
      <c r="T216" s="20"/>
      <c r="U216" s="20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</row>
    <row r="217" spans="1:154" s="13" customFormat="1" ht="39" customHeight="1">
      <c r="A217" s="17">
        <v>211</v>
      </c>
      <c r="B217" s="98" t="s">
        <v>40</v>
      </c>
      <c r="C217" s="98" t="s">
        <v>788</v>
      </c>
      <c r="D217" s="98" t="s">
        <v>15</v>
      </c>
      <c r="E217" s="65">
        <v>2018</v>
      </c>
      <c r="F217" s="19" t="s">
        <v>789</v>
      </c>
      <c r="G217" s="19" t="s">
        <v>25</v>
      </c>
      <c r="H217" s="19" t="s">
        <v>44</v>
      </c>
      <c r="I217" s="19" t="s">
        <v>19</v>
      </c>
      <c r="J217" s="19" t="s">
        <v>20</v>
      </c>
      <c r="K217" s="19">
        <v>70</v>
      </c>
      <c r="L217" s="19" t="s">
        <v>21</v>
      </c>
      <c r="M217" s="20"/>
      <c r="N217" s="20"/>
      <c r="O217" s="20"/>
      <c r="P217" s="20"/>
      <c r="Q217" s="20"/>
      <c r="R217" s="20"/>
      <c r="S217" s="20"/>
      <c r="T217" s="20"/>
      <c r="U217" s="20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</row>
    <row r="218" spans="1:154" ht="39" customHeight="1">
      <c r="A218" s="17">
        <v>212</v>
      </c>
      <c r="B218" s="110" t="s">
        <v>790</v>
      </c>
      <c r="C218" s="110" t="s">
        <v>791</v>
      </c>
      <c r="D218" s="110" t="s">
        <v>383</v>
      </c>
      <c r="E218" s="77">
        <v>2017</v>
      </c>
      <c r="F218" s="36" t="s">
        <v>792</v>
      </c>
      <c r="G218" s="36" t="s">
        <v>25</v>
      </c>
      <c r="H218" s="36" t="s">
        <v>194</v>
      </c>
      <c r="I218" s="36" t="s">
        <v>19</v>
      </c>
      <c r="J218" s="36" t="s">
        <v>20</v>
      </c>
      <c r="K218" s="36">
        <v>80</v>
      </c>
      <c r="L218" s="36" t="s">
        <v>21</v>
      </c>
      <c r="M218" s="20"/>
      <c r="N218" s="20"/>
      <c r="O218" s="20"/>
      <c r="P218" s="20"/>
      <c r="Q218" s="20"/>
      <c r="R218" s="20"/>
      <c r="S218" s="20"/>
      <c r="T218" s="20"/>
      <c r="U218" s="20"/>
    </row>
    <row r="219" spans="1:154" ht="39" customHeight="1">
      <c r="A219" s="17">
        <v>213</v>
      </c>
      <c r="B219" s="116" t="s">
        <v>793</v>
      </c>
      <c r="C219" s="116" t="s">
        <v>794</v>
      </c>
      <c r="D219" s="116" t="s">
        <v>387</v>
      </c>
      <c r="E219" s="84">
        <v>2017</v>
      </c>
      <c r="F219" s="44" t="s">
        <v>795</v>
      </c>
      <c r="G219" s="44" t="s">
        <v>796</v>
      </c>
      <c r="H219" s="44" t="s">
        <v>194</v>
      </c>
      <c r="I219" s="44" t="s">
        <v>27</v>
      </c>
      <c r="J219" s="44" t="s">
        <v>28</v>
      </c>
      <c r="K219" s="44">
        <v>65</v>
      </c>
      <c r="L219" s="44" t="s">
        <v>21</v>
      </c>
      <c r="M219" s="20"/>
      <c r="N219" s="20"/>
      <c r="O219" s="20"/>
      <c r="P219" s="20"/>
      <c r="Q219" s="20"/>
      <c r="R219" s="20"/>
      <c r="S219" s="20"/>
      <c r="T219" s="20"/>
      <c r="U219" s="20"/>
    </row>
    <row r="220" spans="1:154" ht="39" customHeight="1">
      <c r="A220" s="17">
        <v>214</v>
      </c>
      <c r="B220" s="116" t="s">
        <v>797</v>
      </c>
      <c r="C220" s="116" t="s">
        <v>798</v>
      </c>
      <c r="D220" s="116" t="s">
        <v>387</v>
      </c>
      <c r="E220" s="84">
        <v>2018</v>
      </c>
      <c r="F220" s="44" t="s">
        <v>799</v>
      </c>
      <c r="G220" s="44" t="s">
        <v>31</v>
      </c>
      <c r="H220" s="44" t="s">
        <v>194</v>
      </c>
      <c r="I220" s="44" t="s">
        <v>27</v>
      </c>
      <c r="J220" s="44" t="s">
        <v>28</v>
      </c>
      <c r="K220" s="44">
        <v>60</v>
      </c>
      <c r="L220" s="44" t="s">
        <v>21</v>
      </c>
      <c r="M220" s="20"/>
      <c r="N220" s="20"/>
      <c r="O220" s="20"/>
      <c r="P220" s="20"/>
      <c r="Q220" s="20"/>
      <c r="R220" s="20"/>
      <c r="S220" s="20"/>
      <c r="T220" s="20"/>
      <c r="U220" s="20"/>
    </row>
    <row r="221" spans="1:154" ht="39" customHeight="1">
      <c r="A221" s="17">
        <v>215</v>
      </c>
      <c r="B221" s="103" t="s">
        <v>800</v>
      </c>
      <c r="C221" s="103" t="str">
        <f>HYPERLINK("http://www.lybid.org.ua/literaturoznavstvo/%D0%BE%D1%81%D1%82%D0%B0%D0%BD%D0%BD%D1%96%D0%B9-%D0%BF%D1%80%D0%BE%D1%80%D0%BE%D0%BA-detail","Останній пророк ")</f>
        <v xml:space="preserve">Останній пророк </v>
      </c>
      <c r="D221" s="103" t="s">
        <v>161</v>
      </c>
      <c r="E221" s="70">
        <v>2018</v>
      </c>
      <c r="F221" s="30" t="s">
        <v>801</v>
      </c>
      <c r="G221" s="30" t="s">
        <v>101</v>
      </c>
      <c r="H221" s="30" t="s">
        <v>50</v>
      </c>
      <c r="I221" s="30" t="s">
        <v>19</v>
      </c>
      <c r="J221" s="30" t="s">
        <v>20</v>
      </c>
      <c r="K221" s="30" t="s">
        <v>63</v>
      </c>
      <c r="L221" s="30" t="s">
        <v>21</v>
      </c>
      <c r="M221" s="20"/>
      <c r="N221" s="20"/>
      <c r="O221" s="20"/>
      <c r="P221" s="20"/>
      <c r="Q221" s="20"/>
      <c r="R221" s="20"/>
      <c r="S221" s="20"/>
      <c r="T221" s="20"/>
      <c r="U221" s="20"/>
    </row>
    <row r="222" spans="1:154" s="8" customFormat="1" ht="39" customHeight="1">
      <c r="A222" s="17">
        <v>216</v>
      </c>
      <c r="B222" s="112" t="s">
        <v>802</v>
      </c>
      <c r="C222" s="112" t="s">
        <v>803</v>
      </c>
      <c r="D222" s="112" t="s">
        <v>206</v>
      </c>
      <c r="E222" s="79">
        <v>2018</v>
      </c>
      <c r="F222" s="38" t="s">
        <v>804</v>
      </c>
      <c r="G222" s="38" t="s">
        <v>805</v>
      </c>
      <c r="H222" s="38" t="s">
        <v>26</v>
      </c>
      <c r="I222" s="38" t="s">
        <v>19</v>
      </c>
      <c r="J222" s="38" t="s">
        <v>28</v>
      </c>
      <c r="K222" s="38">
        <v>60</v>
      </c>
      <c r="L222" s="38" t="s">
        <v>21</v>
      </c>
      <c r="M222" s="20"/>
      <c r="N222" s="20"/>
      <c r="O222" s="20"/>
      <c r="P222" s="20"/>
      <c r="Q222" s="20"/>
      <c r="R222" s="20"/>
      <c r="S222" s="20"/>
      <c r="T222" s="20"/>
      <c r="U222" s="20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</row>
    <row r="223" spans="1:154" s="8" customFormat="1" ht="39" customHeight="1">
      <c r="A223" s="17">
        <v>217</v>
      </c>
      <c r="B223" s="112" t="s">
        <v>806</v>
      </c>
      <c r="C223" s="112" t="s">
        <v>807</v>
      </c>
      <c r="D223" s="112" t="s">
        <v>206</v>
      </c>
      <c r="E223" s="79">
        <v>2018</v>
      </c>
      <c r="F223" s="38" t="s">
        <v>808</v>
      </c>
      <c r="G223" s="38" t="s">
        <v>809</v>
      </c>
      <c r="H223" s="38" t="s">
        <v>26</v>
      </c>
      <c r="I223" s="38" t="s">
        <v>19</v>
      </c>
      <c r="J223" s="38" t="s">
        <v>28</v>
      </c>
      <c r="K223" s="38">
        <v>60</v>
      </c>
      <c r="L223" s="38" t="s">
        <v>21</v>
      </c>
      <c r="M223" s="20"/>
      <c r="N223" s="20"/>
      <c r="O223" s="20"/>
      <c r="P223" s="20"/>
      <c r="Q223" s="20"/>
      <c r="R223" s="20"/>
      <c r="S223" s="20"/>
      <c r="T223" s="20"/>
      <c r="U223" s="20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</row>
    <row r="224" spans="1:154" s="8" customFormat="1" ht="39" customHeight="1">
      <c r="A224" s="17">
        <v>218</v>
      </c>
      <c r="B224" s="112" t="s">
        <v>810</v>
      </c>
      <c r="C224" s="112" t="s">
        <v>811</v>
      </c>
      <c r="D224" s="112" t="s">
        <v>206</v>
      </c>
      <c r="E224" s="79">
        <v>2018</v>
      </c>
      <c r="F224" s="38" t="s">
        <v>812</v>
      </c>
      <c r="G224" s="38" t="s">
        <v>813</v>
      </c>
      <c r="H224" s="38" t="s">
        <v>26</v>
      </c>
      <c r="I224" s="38" t="s">
        <v>19</v>
      </c>
      <c r="J224" s="38" t="s">
        <v>20</v>
      </c>
      <c r="K224" s="38">
        <v>65</v>
      </c>
      <c r="L224" s="38" t="s">
        <v>21</v>
      </c>
      <c r="M224" s="20"/>
      <c r="N224" s="20"/>
      <c r="O224" s="20"/>
      <c r="P224" s="20"/>
      <c r="Q224" s="20"/>
      <c r="R224" s="20"/>
      <c r="S224" s="20"/>
      <c r="T224" s="20"/>
      <c r="U224" s="20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</row>
    <row r="225" spans="1:154" s="8" customFormat="1" ht="39" customHeight="1">
      <c r="A225" s="17">
        <v>219</v>
      </c>
      <c r="B225" s="112" t="s">
        <v>272</v>
      </c>
      <c r="C225" s="112" t="s">
        <v>814</v>
      </c>
      <c r="D225" s="112" t="s">
        <v>206</v>
      </c>
      <c r="E225" s="79">
        <v>2017</v>
      </c>
      <c r="F225" s="38" t="s">
        <v>815</v>
      </c>
      <c r="G225" s="38" t="s">
        <v>816</v>
      </c>
      <c r="H225" s="38" t="s">
        <v>26</v>
      </c>
      <c r="I225" s="38" t="s">
        <v>19</v>
      </c>
      <c r="J225" s="38" t="s">
        <v>28</v>
      </c>
      <c r="K225" s="38">
        <v>60</v>
      </c>
      <c r="L225" s="38" t="s">
        <v>21</v>
      </c>
      <c r="M225" s="20"/>
      <c r="N225" s="20"/>
      <c r="O225" s="20"/>
      <c r="P225" s="20"/>
      <c r="Q225" s="20"/>
      <c r="R225" s="20"/>
      <c r="S225" s="20"/>
      <c r="T225" s="20"/>
      <c r="U225" s="20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</row>
    <row r="226" spans="1:154" s="8" customFormat="1" ht="39" customHeight="1">
      <c r="A226" s="17">
        <v>220</v>
      </c>
      <c r="B226" s="112" t="s">
        <v>817</v>
      </c>
      <c r="C226" s="112" t="s">
        <v>818</v>
      </c>
      <c r="D226" s="112" t="s">
        <v>206</v>
      </c>
      <c r="E226" s="79">
        <v>2017</v>
      </c>
      <c r="F226" s="38" t="s">
        <v>819</v>
      </c>
      <c r="G226" s="38" t="s">
        <v>675</v>
      </c>
      <c r="H226" s="38" t="s">
        <v>209</v>
      </c>
      <c r="I226" s="38" t="s">
        <v>19</v>
      </c>
      <c r="J226" s="38" t="s">
        <v>28</v>
      </c>
      <c r="K226" s="38">
        <v>60</v>
      </c>
      <c r="L226" s="38" t="s">
        <v>21</v>
      </c>
      <c r="M226" s="20"/>
      <c r="N226" s="20"/>
      <c r="O226" s="20"/>
      <c r="P226" s="20"/>
      <c r="Q226" s="20"/>
      <c r="R226" s="20"/>
      <c r="S226" s="20"/>
      <c r="T226" s="20"/>
      <c r="U226" s="20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</row>
    <row r="227" spans="1:154" ht="39" customHeight="1">
      <c r="A227" s="17">
        <v>221</v>
      </c>
      <c r="B227" s="116" t="s">
        <v>820</v>
      </c>
      <c r="C227" s="116" t="s">
        <v>821</v>
      </c>
      <c r="D227" s="116" t="s">
        <v>411</v>
      </c>
      <c r="E227" s="84">
        <v>2018</v>
      </c>
      <c r="F227" s="44" t="s">
        <v>822</v>
      </c>
      <c r="G227" s="44" t="s">
        <v>25</v>
      </c>
      <c r="H227" s="44" t="s">
        <v>241</v>
      </c>
      <c r="I227" s="44" t="s">
        <v>27</v>
      </c>
      <c r="J227" s="44" t="s">
        <v>28</v>
      </c>
      <c r="K227" s="44">
        <v>70</v>
      </c>
      <c r="L227" s="44" t="s">
        <v>21</v>
      </c>
      <c r="M227" s="20"/>
      <c r="N227" s="20"/>
      <c r="O227" s="20"/>
      <c r="P227" s="20"/>
      <c r="Q227" s="20"/>
      <c r="R227" s="20"/>
      <c r="S227" s="20"/>
      <c r="T227" s="20"/>
      <c r="U227" s="20"/>
    </row>
    <row r="228" spans="1:154" ht="39" customHeight="1">
      <c r="A228" s="17">
        <v>222</v>
      </c>
      <c r="B228" s="116" t="s">
        <v>599</v>
      </c>
      <c r="C228" s="116" t="s">
        <v>823</v>
      </c>
      <c r="D228" s="116" t="s">
        <v>411</v>
      </c>
      <c r="E228" s="84">
        <v>2018</v>
      </c>
      <c r="F228" s="44" t="s">
        <v>824</v>
      </c>
      <c r="G228" s="44" t="s">
        <v>825</v>
      </c>
      <c r="H228" s="44" t="s">
        <v>241</v>
      </c>
      <c r="I228" s="44" t="s">
        <v>27</v>
      </c>
      <c r="J228" s="44" t="s">
        <v>28</v>
      </c>
      <c r="K228" s="44">
        <v>70</v>
      </c>
      <c r="L228" s="44" t="s">
        <v>826</v>
      </c>
      <c r="M228" s="20"/>
      <c r="N228" s="20"/>
      <c r="O228" s="20"/>
      <c r="P228" s="20"/>
      <c r="Q228" s="20"/>
      <c r="R228" s="20"/>
      <c r="S228" s="20"/>
      <c r="T228" s="20"/>
      <c r="U228" s="20"/>
    </row>
    <row r="229" spans="1:154" s="13" customFormat="1" ht="39" customHeight="1">
      <c r="A229" s="17">
        <v>223</v>
      </c>
      <c r="B229" s="104" t="s">
        <v>827</v>
      </c>
      <c r="C229" s="105" t="s">
        <v>828</v>
      </c>
      <c r="D229" s="105" t="s">
        <v>89</v>
      </c>
      <c r="E229" s="71">
        <v>2018</v>
      </c>
      <c r="F229" s="17" t="s">
        <v>829</v>
      </c>
      <c r="G229" s="31" t="s">
        <v>731</v>
      </c>
      <c r="H229" s="17" t="s">
        <v>92</v>
      </c>
      <c r="I229" s="17" t="s">
        <v>19</v>
      </c>
      <c r="J229" s="17" t="s">
        <v>20</v>
      </c>
      <c r="K229" s="17">
        <v>80</v>
      </c>
      <c r="L229" s="17" t="s">
        <v>33</v>
      </c>
      <c r="M229" s="20"/>
      <c r="N229" s="20"/>
      <c r="O229" s="20"/>
      <c r="P229" s="20"/>
      <c r="Q229" s="20"/>
      <c r="R229" s="20"/>
      <c r="S229" s="20"/>
      <c r="T229" s="20"/>
      <c r="U229" s="20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</row>
    <row r="230" spans="1:154" ht="39" customHeight="1">
      <c r="A230" s="17">
        <v>224</v>
      </c>
      <c r="B230" s="122" t="s">
        <v>830</v>
      </c>
      <c r="C230" s="122" t="s">
        <v>831</v>
      </c>
      <c r="D230" s="122" t="s">
        <v>832</v>
      </c>
      <c r="E230" s="89">
        <v>2018</v>
      </c>
      <c r="F230" s="51" t="s">
        <v>833</v>
      </c>
      <c r="G230" s="51" t="s">
        <v>834</v>
      </c>
      <c r="H230" s="51" t="s">
        <v>605</v>
      </c>
      <c r="I230" s="51" t="s">
        <v>19</v>
      </c>
      <c r="J230" s="51" t="s">
        <v>20</v>
      </c>
      <c r="K230" s="51">
        <v>80</v>
      </c>
      <c r="L230" s="51" t="s">
        <v>21</v>
      </c>
      <c r="M230" s="20"/>
      <c r="N230" s="20"/>
      <c r="O230" s="20"/>
      <c r="P230" s="20"/>
      <c r="Q230" s="20"/>
      <c r="R230" s="20"/>
      <c r="S230" s="20"/>
      <c r="T230" s="20"/>
      <c r="U230" s="20"/>
    </row>
    <row r="231" spans="1:154" ht="39" customHeight="1">
      <c r="A231" s="17">
        <v>225</v>
      </c>
      <c r="B231" s="113" t="s">
        <v>835</v>
      </c>
      <c r="C231" s="113" t="s">
        <v>836</v>
      </c>
      <c r="D231" s="113" t="s">
        <v>226</v>
      </c>
      <c r="E231" s="80" t="s">
        <v>353</v>
      </c>
      <c r="F231" s="39" t="s">
        <v>837</v>
      </c>
      <c r="G231" s="39" t="s">
        <v>125</v>
      </c>
      <c r="H231" s="39" t="s">
        <v>194</v>
      </c>
      <c r="I231" s="39" t="s">
        <v>27</v>
      </c>
      <c r="J231" s="39" t="s">
        <v>28</v>
      </c>
      <c r="K231" s="39" t="s">
        <v>294</v>
      </c>
      <c r="L231" s="39" t="s">
        <v>21</v>
      </c>
      <c r="M231" s="20"/>
      <c r="N231" s="20"/>
      <c r="O231" s="20"/>
      <c r="P231" s="20"/>
      <c r="Q231" s="20"/>
      <c r="R231" s="20"/>
      <c r="S231" s="20"/>
      <c r="T231" s="20"/>
      <c r="U231" s="20"/>
    </row>
    <row r="232" spans="1:154" ht="39" customHeight="1">
      <c r="A232" s="17">
        <v>226</v>
      </c>
      <c r="B232" s="113" t="s">
        <v>838</v>
      </c>
      <c r="C232" s="113" t="s">
        <v>839</v>
      </c>
      <c r="D232" s="113" t="s">
        <v>226</v>
      </c>
      <c r="E232" s="80">
        <v>2018</v>
      </c>
      <c r="F232" s="39" t="s">
        <v>840</v>
      </c>
      <c r="G232" s="39" t="s">
        <v>841</v>
      </c>
      <c r="H232" s="39" t="s">
        <v>194</v>
      </c>
      <c r="I232" s="39" t="s">
        <v>27</v>
      </c>
      <c r="J232" s="39" t="s">
        <v>28</v>
      </c>
      <c r="K232" s="39" t="s">
        <v>294</v>
      </c>
      <c r="L232" s="39" t="s">
        <v>21</v>
      </c>
      <c r="M232" s="20"/>
      <c r="N232" s="20"/>
      <c r="O232" s="20"/>
      <c r="P232" s="20"/>
      <c r="Q232" s="20"/>
      <c r="R232" s="20"/>
      <c r="S232" s="20"/>
      <c r="T232" s="20"/>
      <c r="U232" s="20"/>
    </row>
    <row r="233" spans="1:154" ht="39" customHeight="1">
      <c r="A233" s="17">
        <v>227</v>
      </c>
      <c r="B233" s="113" t="s">
        <v>842</v>
      </c>
      <c r="C233" s="113" t="s">
        <v>843</v>
      </c>
      <c r="D233" s="113" t="s">
        <v>226</v>
      </c>
      <c r="E233" s="80">
        <v>2018</v>
      </c>
      <c r="F233" s="39" t="s">
        <v>844</v>
      </c>
      <c r="G233" s="39" t="s">
        <v>49</v>
      </c>
      <c r="H233" s="39" t="s">
        <v>194</v>
      </c>
      <c r="I233" s="39" t="s">
        <v>27</v>
      </c>
      <c r="J233" s="39" t="s">
        <v>28</v>
      </c>
      <c r="K233" s="39" t="s">
        <v>355</v>
      </c>
      <c r="L233" s="39" t="s">
        <v>21</v>
      </c>
      <c r="M233" s="20"/>
      <c r="N233" s="20"/>
      <c r="O233" s="20"/>
      <c r="P233" s="20"/>
      <c r="Q233" s="20"/>
      <c r="R233" s="20"/>
      <c r="S233" s="20"/>
      <c r="T233" s="20"/>
      <c r="U233" s="20"/>
    </row>
    <row r="234" spans="1:154" ht="39" customHeight="1">
      <c r="A234" s="17">
        <v>228</v>
      </c>
      <c r="B234" s="113" t="s">
        <v>290</v>
      </c>
      <c r="C234" s="113" t="s">
        <v>845</v>
      </c>
      <c r="D234" s="113" t="s">
        <v>226</v>
      </c>
      <c r="E234" s="80">
        <v>2018</v>
      </c>
      <c r="F234" s="39" t="s">
        <v>846</v>
      </c>
      <c r="G234" s="39" t="s">
        <v>116</v>
      </c>
      <c r="H234" s="39" t="s">
        <v>293</v>
      </c>
      <c r="I234" s="39" t="s">
        <v>27</v>
      </c>
      <c r="J234" s="39" t="s">
        <v>28</v>
      </c>
      <c r="K234" s="39" t="s">
        <v>294</v>
      </c>
      <c r="L234" s="39" t="s">
        <v>21</v>
      </c>
      <c r="M234" s="20"/>
      <c r="N234" s="20"/>
      <c r="O234" s="20"/>
      <c r="P234" s="20"/>
      <c r="Q234" s="20"/>
      <c r="R234" s="20"/>
      <c r="S234" s="20"/>
      <c r="T234" s="20"/>
      <c r="U234" s="20"/>
    </row>
    <row r="235" spans="1:154" ht="39" customHeight="1">
      <c r="A235" s="17">
        <v>229</v>
      </c>
      <c r="B235" s="113" t="s">
        <v>847</v>
      </c>
      <c r="C235" s="113" t="s">
        <v>848</v>
      </c>
      <c r="D235" s="113" t="s">
        <v>226</v>
      </c>
      <c r="E235" s="80">
        <v>2018</v>
      </c>
      <c r="F235" s="39" t="s">
        <v>849</v>
      </c>
      <c r="G235" s="39" t="s">
        <v>455</v>
      </c>
      <c r="H235" s="39" t="s">
        <v>850</v>
      </c>
      <c r="I235" s="39" t="s">
        <v>27</v>
      </c>
      <c r="J235" s="39" t="s">
        <v>28</v>
      </c>
      <c r="K235" s="39" t="s">
        <v>355</v>
      </c>
      <c r="L235" s="39" t="s">
        <v>21</v>
      </c>
      <c r="M235" s="20"/>
      <c r="N235" s="20"/>
      <c r="O235" s="20"/>
      <c r="P235" s="20"/>
      <c r="Q235" s="20"/>
      <c r="R235" s="20"/>
      <c r="S235" s="20"/>
      <c r="T235" s="20"/>
      <c r="U235" s="20"/>
    </row>
    <row r="236" spans="1:154" ht="39" customHeight="1">
      <c r="A236" s="17">
        <v>230</v>
      </c>
      <c r="B236" s="107" t="s">
        <v>851</v>
      </c>
      <c r="C236" s="107" t="str">
        <f>HYPERLINK("https://www.bohdan-books.com/catalog/book/128686/","Казино ""Руаяль"" : детектив")</f>
        <v>Казино "Руаяль" : детектив</v>
      </c>
      <c r="D236" s="107" t="s">
        <v>443</v>
      </c>
      <c r="E236" s="74">
        <v>2018</v>
      </c>
      <c r="F236" s="33" t="s">
        <v>852</v>
      </c>
      <c r="G236" s="33" t="s">
        <v>853</v>
      </c>
      <c r="H236" s="33" t="s">
        <v>445</v>
      </c>
      <c r="I236" s="33" t="s">
        <v>51</v>
      </c>
      <c r="J236" s="33" t="s">
        <v>52</v>
      </c>
      <c r="K236" s="33">
        <v>50</v>
      </c>
      <c r="L236" s="33" t="s">
        <v>21</v>
      </c>
      <c r="M236" s="20"/>
      <c r="N236" s="20"/>
      <c r="O236" s="20"/>
      <c r="P236" s="20"/>
      <c r="Q236" s="20"/>
      <c r="R236" s="20"/>
      <c r="S236" s="20"/>
      <c r="T236" s="20"/>
      <c r="U236" s="20"/>
    </row>
    <row r="237" spans="1:154" ht="39" customHeight="1">
      <c r="A237" s="17">
        <v>231</v>
      </c>
      <c r="B237" s="106" t="s">
        <v>854</v>
      </c>
      <c r="C237" s="106" t="s">
        <v>855</v>
      </c>
      <c r="D237" s="106" t="s">
        <v>110</v>
      </c>
      <c r="E237" s="73">
        <v>2018</v>
      </c>
      <c r="F237" s="32" t="s">
        <v>856</v>
      </c>
      <c r="G237" s="32" t="s">
        <v>857</v>
      </c>
      <c r="H237" s="32" t="s">
        <v>271</v>
      </c>
      <c r="I237" s="32" t="s">
        <v>27</v>
      </c>
      <c r="J237" s="32" t="s">
        <v>163</v>
      </c>
      <c r="K237" s="32">
        <v>115</v>
      </c>
      <c r="L237" s="32" t="s">
        <v>39</v>
      </c>
      <c r="M237" s="20"/>
      <c r="N237" s="20"/>
      <c r="O237" s="20"/>
      <c r="P237" s="20"/>
      <c r="Q237" s="20"/>
      <c r="R237" s="20"/>
      <c r="S237" s="20"/>
      <c r="T237" s="20"/>
      <c r="U237" s="20"/>
    </row>
    <row r="238" spans="1:154" s="9" customFormat="1" ht="39" customHeight="1">
      <c r="A238" s="17">
        <v>232</v>
      </c>
      <c r="B238" s="109" t="s">
        <v>858</v>
      </c>
      <c r="C238" s="109" t="str">
        <f>HYPERLINK("https://urbino.com.ua/p756293110-ostriv-skarbiv.html","Острів Скарбів ")</f>
        <v xml:space="preserve">Острів Скарбів </v>
      </c>
      <c r="D238" s="109" t="s">
        <v>859</v>
      </c>
      <c r="E238" s="76">
        <v>2018</v>
      </c>
      <c r="F238" s="22" t="s">
        <v>860</v>
      </c>
      <c r="G238" s="22" t="s">
        <v>280</v>
      </c>
      <c r="H238" s="22" t="s">
        <v>50</v>
      </c>
      <c r="I238" s="22" t="s">
        <v>341</v>
      </c>
      <c r="J238" s="22" t="s">
        <v>28</v>
      </c>
      <c r="K238" s="22">
        <v>80</v>
      </c>
      <c r="L238" s="22" t="s">
        <v>21</v>
      </c>
      <c r="M238" s="20"/>
      <c r="N238" s="20"/>
      <c r="O238" s="20"/>
      <c r="P238" s="20"/>
      <c r="Q238" s="20"/>
      <c r="R238" s="20"/>
      <c r="S238" s="20"/>
      <c r="T238" s="20"/>
      <c r="U238" s="20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</row>
    <row r="239" spans="1:154" ht="39" customHeight="1">
      <c r="A239" s="17">
        <v>233</v>
      </c>
      <c r="B239" s="123" t="s">
        <v>224</v>
      </c>
      <c r="C239" s="123" t="s">
        <v>861</v>
      </c>
      <c r="D239" s="123" t="s">
        <v>862</v>
      </c>
      <c r="E239" s="90">
        <v>2018</v>
      </c>
      <c r="F239" s="52" t="s">
        <v>863</v>
      </c>
      <c r="G239" s="39" t="s">
        <v>864</v>
      </c>
      <c r="H239" s="52" t="s">
        <v>172</v>
      </c>
      <c r="I239" s="52" t="s">
        <v>27</v>
      </c>
      <c r="J239" s="52" t="s">
        <v>20</v>
      </c>
      <c r="K239" s="52">
        <v>60</v>
      </c>
      <c r="L239" s="52" t="s">
        <v>21</v>
      </c>
      <c r="M239" s="20"/>
      <c r="N239" s="20"/>
      <c r="O239" s="20"/>
      <c r="P239" s="20"/>
      <c r="Q239" s="20"/>
      <c r="R239" s="20"/>
      <c r="S239" s="20"/>
      <c r="T239" s="20"/>
      <c r="U239" s="20"/>
    </row>
    <row r="240" spans="1:154" ht="39" customHeight="1">
      <c r="A240" s="17">
        <v>234</v>
      </c>
      <c r="B240" s="118" t="s">
        <v>865</v>
      </c>
      <c r="C240" s="118" t="str">
        <f>HYPERLINK("https://www.yakaboo.ua/ua/banderivci-200-istorij-z-hh-stolittja.html","Бандерівці. 200 історій з ХХ століття")</f>
        <v>Бандерівці. 200 історій з ХХ століття</v>
      </c>
      <c r="D240" s="118" t="s">
        <v>453</v>
      </c>
      <c r="E240" s="86">
        <v>2017</v>
      </c>
      <c r="F240" s="46" t="s">
        <v>866</v>
      </c>
      <c r="G240" s="53" t="s">
        <v>867</v>
      </c>
      <c r="H240" s="46" t="s">
        <v>868</v>
      </c>
      <c r="I240" s="46" t="s">
        <v>19</v>
      </c>
      <c r="J240" s="46" t="s">
        <v>28</v>
      </c>
      <c r="K240" s="46">
        <v>70</v>
      </c>
      <c r="L240" s="46" t="s">
        <v>21</v>
      </c>
      <c r="M240" s="20"/>
      <c r="N240" s="20"/>
      <c r="O240" s="20"/>
      <c r="P240" s="20"/>
      <c r="Q240" s="20"/>
      <c r="R240" s="20"/>
      <c r="S240" s="20"/>
      <c r="T240" s="20"/>
      <c r="U240" s="20"/>
    </row>
    <row r="241" spans="1:154" ht="39" customHeight="1">
      <c r="A241" s="17">
        <v>235</v>
      </c>
      <c r="B241" s="109" t="s">
        <v>869</v>
      </c>
      <c r="C241" s="109" t="s">
        <v>870</v>
      </c>
      <c r="D241" s="109" t="s">
        <v>871</v>
      </c>
      <c r="E241" s="76">
        <v>2017</v>
      </c>
      <c r="F241" s="22">
        <v>9789665782889</v>
      </c>
      <c r="G241" s="22"/>
      <c r="H241" s="22" t="s">
        <v>255</v>
      </c>
      <c r="I241" s="22" t="s">
        <v>378</v>
      </c>
      <c r="J241" s="22" t="s">
        <v>311</v>
      </c>
      <c r="K241" s="22">
        <v>80</v>
      </c>
      <c r="L241" s="22" t="s">
        <v>21</v>
      </c>
      <c r="M241" s="20"/>
      <c r="N241" s="20"/>
      <c r="O241" s="20"/>
      <c r="P241" s="20"/>
      <c r="Q241" s="20"/>
      <c r="R241" s="20"/>
      <c r="S241" s="20"/>
      <c r="T241" s="20"/>
      <c r="U241" s="20"/>
    </row>
    <row r="242" spans="1:154" ht="39" customHeight="1">
      <c r="A242" s="17">
        <v>236</v>
      </c>
      <c r="B242" s="112" t="s">
        <v>872</v>
      </c>
      <c r="C242" s="112" t="s">
        <v>394</v>
      </c>
      <c r="D242" s="112" t="s">
        <v>239</v>
      </c>
      <c r="E242" s="79">
        <v>2018</v>
      </c>
      <c r="F242" s="38" t="s">
        <v>873</v>
      </c>
      <c r="G242" s="40" t="s">
        <v>31</v>
      </c>
      <c r="H242" s="38" t="s">
        <v>241</v>
      </c>
      <c r="I242" s="38" t="s">
        <v>27</v>
      </c>
      <c r="J242" s="38" t="s">
        <v>28</v>
      </c>
      <c r="K242" s="38">
        <v>70</v>
      </c>
      <c r="L242" s="38" t="s">
        <v>21</v>
      </c>
      <c r="M242" s="20"/>
      <c r="N242" s="20"/>
      <c r="O242" s="20"/>
      <c r="P242" s="20"/>
      <c r="Q242" s="20"/>
      <c r="R242" s="20"/>
      <c r="S242" s="20"/>
      <c r="T242" s="20"/>
      <c r="U242" s="20"/>
    </row>
    <row r="243" spans="1:154" s="13" customFormat="1" ht="39" customHeight="1">
      <c r="A243" s="17">
        <v>237</v>
      </c>
      <c r="B243" s="116" t="s">
        <v>874</v>
      </c>
      <c r="C243" s="116" t="s">
        <v>875</v>
      </c>
      <c r="D243" s="116" t="s">
        <v>648</v>
      </c>
      <c r="E243" s="84">
        <v>2017</v>
      </c>
      <c r="F243" s="44" t="s">
        <v>876</v>
      </c>
      <c r="G243" s="49">
        <v>136</v>
      </c>
      <c r="H243" s="44" t="s">
        <v>57</v>
      </c>
      <c r="I243" s="44" t="s">
        <v>27</v>
      </c>
      <c r="J243" s="44" t="s">
        <v>20</v>
      </c>
      <c r="K243" s="44">
        <v>60</v>
      </c>
      <c r="L243" s="44" t="s">
        <v>21</v>
      </c>
      <c r="M243" s="20"/>
      <c r="N243" s="20"/>
      <c r="O243" s="20"/>
      <c r="P243" s="20"/>
      <c r="Q243" s="20"/>
      <c r="R243" s="20"/>
      <c r="S243" s="20"/>
      <c r="T243" s="20"/>
      <c r="U243" s="20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</row>
    <row r="244" spans="1:154" ht="39" customHeight="1">
      <c r="A244" s="17">
        <v>238</v>
      </c>
      <c r="B244" s="110" t="s">
        <v>877</v>
      </c>
      <c r="C244" s="110" t="s">
        <v>878</v>
      </c>
      <c r="D244" s="110" t="s">
        <v>187</v>
      </c>
      <c r="E244" s="77">
        <v>2018</v>
      </c>
      <c r="F244" s="36" t="s">
        <v>879</v>
      </c>
      <c r="G244" s="36">
        <v>480</v>
      </c>
      <c r="H244" s="36" t="s">
        <v>255</v>
      </c>
      <c r="I244" s="36" t="s">
        <v>19</v>
      </c>
      <c r="J244" s="36" t="s">
        <v>20</v>
      </c>
      <c r="K244" s="36">
        <v>60</v>
      </c>
      <c r="L244" s="36" t="s">
        <v>21</v>
      </c>
      <c r="M244" s="20"/>
      <c r="N244" s="20"/>
      <c r="O244" s="20"/>
      <c r="P244" s="20"/>
      <c r="Q244" s="20"/>
      <c r="R244" s="20"/>
      <c r="S244" s="20"/>
      <c r="T244" s="20"/>
      <c r="U244" s="20"/>
    </row>
    <row r="245" spans="1:154" ht="39" customHeight="1">
      <c r="A245" s="17">
        <v>239</v>
      </c>
      <c r="B245" s="111" t="s">
        <v>880</v>
      </c>
      <c r="C245" s="111" t="s">
        <v>881</v>
      </c>
      <c r="D245" s="111" t="s">
        <v>192</v>
      </c>
      <c r="E245" s="78">
        <v>2017</v>
      </c>
      <c r="F245" s="37" t="s">
        <v>882</v>
      </c>
      <c r="G245" s="37" t="s">
        <v>72</v>
      </c>
      <c r="H245" s="37" t="s">
        <v>102</v>
      </c>
      <c r="I245" s="37" t="s">
        <v>19</v>
      </c>
      <c r="J245" s="37" t="s">
        <v>20</v>
      </c>
      <c r="K245" s="37">
        <v>100</v>
      </c>
      <c r="L245" s="37" t="s">
        <v>39</v>
      </c>
      <c r="M245" s="20"/>
      <c r="N245" s="20"/>
      <c r="O245" s="20"/>
      <c r="P245" s="20"/>
      <c r="Q245" s="20"/>
      <c r="R245" s="20"/>
      <c r="S245" s="20"/>
      <c r="T245" s="20"/>
      <c r="U245" s="20"/>
    </row>
    <row r="246" spans="1:154" ht="39" customHeight="1">
      <c r="A246" s="17">
        <v>240</v>
      </c>
      <c r="B246" s="108" t="s">
        <v>650</v>
      </c>
      <c r="C246" s="108" t="s">
        <v>883</v>
      </c>
      <c r="D246" s="108" t="s">
        <v>884</v>
      </c>
      <c r="E246" s="75">
        <v>2018</v>
      </c>
      <c r="F246" s="34" t="s">
        <v>885</v>
      </c>
      <c r="G246" s="34"/>
      <c r="H246" s="34" t="s">
        <v>775</v>
      </c>
      <c r="I246" s="34" t="s">
        <v>19</v>
      </c>
      <c r="J246" s="34" t="s">
        <v>28</v>
      </c>
      <c r="K246" s="34">
        <v>52</v>
      </c>
      <c r="L246" s="34" t="s">
        <v>21</v>
      </c>
      <c r="M246" s="20"/>
      <c r="N246" s="20"/>
      <c r="O246" s="20"/>
      <c r="P246" s="20"/>
      <c r="Q246" s="20"/>
      <c r="R246" s="20"/>
      <c r="S246" s="20"/>
      <c r="T246" s="20"/>
      <c r="U246" s="20"/>
    </row>
    <row r="247" spans="1:154" ht="39" customHeight="1">
      <c r="A247" s="17">
        <v>241</v>
      </c>
      <c r="B247" s="109" t="s">
        <v>886</v>
      </c>
      <c r="C247" s="109" t="s">
        <v>887</v>
      </c>
      <c r="D247" s="109" t="s">
        <v>888</v>
      </c>
      <c r="E247" s="76">
        <v>2018</v>
      </c>
      <c r="F247" s="22" t="s">
        <v>889</v>
      </c>
      <c r="G247" s="22"/>
      <c r="H247" s="22" t="s">
        <v>255</v>
      </c>
      <c r="I247" s="22" t="s">
        <v>19</v>
      </c>
      <c r="J247" s="22" t="s">
        <v>20</v>
      </c>
      <c r="K247" s="22">
        <v>60</v>
      </c>
      <c r="L247" s="22" t="s">
        <v>21</v>
      </c>
      <c r="M247" s="20"/>
      <c r="N247" s="20"/>
      <c r="O247" s="20"/>
      <c r="P247" s="20"/>
      <c r="Q247" s="20"/>
      <c r="R247" s="20"/>
      <c r="S247" s="20"/>
      <c r="T247" s="20"/>
      <c r="U247" s="20"/>
    </row>
    <row r="248" spans="1:154" ht="39" customHeight="1">
      <c r="A248" s="17">
        <v>242</v>
      </c>
      <c r="B248" s="105" t="s">
        <v>772</v>
      </c>
      <c r="C248" s="121" t="s">
        <v>890</v>
      </c>
      <c r="D248" s="105" t="s">
        <v>187</v>
      </c>
      <c r="E248" s="72">
        <v>2017</v>
      </c>
      <c r="F248" s="31" t="s">
        <v>891</v>
      </c>
      <c r="G248" s="31">
        <v>251</v>
      </c>
      <c r="H248" s="31" t="s">
        <v>775</v>
      </c>
      <c r="I248" s="31" t="s">
        <v>19</v>
      </c>
      <c r="J248" s="31" t="s">
        <v>28</v>
      </c>
      <c r="K248" s="31">
        <v>52</v>
      </c>
      <c r="L248" s="31" t="s">
        <v>21</v>
      </c>
      <c r="M248" s="20"/>
      <c r="N248" s="20"/>
      <c r="O248" s="20"/>
      <c r="P248" s="20"/>
      <c r="Q248" s="20"/>
      <c r="R248" s="20"/>
      <c r="S248" s="20"/>
      <c r="T248" s="20"/>
      <c r="U248" s="20"/>
    </row>
    <row r="249" spans="1:154" s="13" customFormat="1" ht="39" customHeight="1">
      <c r="A249" s="17">
        <v>243</v>
      </c>
      <c r="B249" s="99" t="s">
        <v>892</v>
      </c>
      <c r="C249" s="99" t="str">
        <f>HYPERLINK("https://starylev.com.ua/dona-flor-ta-dvoye-yiyi-cholovikiv","Дона Флор та двоє її чоловіків")</f>
        <v>Дона Флор та двоє її чоловіків</v>
      </c>
      <c r="D249" s="99" t="s">
        <v>23</v>
      </c>
      <c r="E249" s="66">
        <v>2018</v>
      </c>
      <c r="F249" s="27" t="s">
        <v>893</v>
      </c>
      <c r="G249" s="27" t="s">
        <v>85</v>
      </c>
      <c r="H249" s="27" t="s">
        <v>26</v>
      </c>
      <c r="I249" s="27" t="s">
        <v>27</v>
      </c>
      <c r="J249" s="27" t="s">
        <v>28</v>
      </c>
      <c r="K249" s="27">
        <v>60</v>
      </c>
      <c r="L249" s="27" t="s">
        <v>21</v>
      </c>
      <c r="M249" s="20"/>
      <c r="N249" s="20"/>
      <c r="O249" s="20"/>
      <c r="P249" s="20"/>
      <c r="Q249" s="20"/>
      <c r="R249" s="20"/>
      <c r="S249" s="20"/>
      <c r="T249" s="20"/>
      <c r="U249" s="20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</row>
    <row r="250" spans="1:154" s="13" customFormat="1" ht="39" customHeight="1">
      <c r="A250" s="17">
        <v>244</v>
      </c>
      <c r="B250" s="99" t="s">
        <v>894</v>
      </c>
      <c r="C250" s="99" t="str">
        <f>HYPERLINK("https://starylev.com.ua/posol-mertvyh","Посол мертвих")</f>
        <v>Посол мертвих</v>
      </c>
      <c r="D250" s="99" t="s">
        <v>23</v>
      </c>
      <c r="E250" s="66">
        <v>2018</v>
      </c>
      <c r="F250" s="27" t="s">
        <v>895</v>
      </c>
      <c r="G250" s="27" t="s">
        <v>43</v>
      </c>
      <c r="H250" s="27" t="s">
        <v>896</v>
      </c>
      <c r="I250" s="27" t="s">
        <v>27</v>
      </c>
      <c r="J250" s="27" t="s">
        <v>28</v>
      </c>
      <c r="K250" s="27">
        <v>60</v>
      </c>
      <c r="L250" s="27" t="s">
        <v>21</v>
      </c>
      <c r="M250" s="20"/>
      <c r="N250" s="20"/>
      <c r="O250" s="20"/>
      <c r="P250" s="20"/>
      <c r="Q250" s="20"/>
      <c r="R250" s="20"/>
      <c r="S250" s="20"/>
      <c r="T250" s="20"/>
      <c r="U250" s="20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</row>
    <row r="251" spans="1:154" s="13" customFormat="1" ht="39" customHeight="1">
      <c r="A251" s="17">
        <v>245</v>
      </c>
      <c r="B251" s="99" t="s">
        <v>897</v>
      </c>
      <c r="C251" s="99" t="str">
        <f>HYPERLINK("https://starylev.com.ua/francheska-povelytelka-trayektoriy","Франческа. Повилителька траєкторій")</f>
        <v>Франческа. Повилителька траєкторій</v>
      </c>
      <c r="D251" s="99" t="s">
        <v>23</v>
      </c>
      <c r="E251" s="66">
        <v>2018</v>
      </c>
      <c r="F251" s="27" t="s">
        <v>898</v>
      </c>
      <c r="G251" s="27" t="s">
        <v>43</v>
      </c>
      <c r="H251" s="27" t="s">
        <v>32</v>
      </c>
      <c r="I251" s="27" t="s">
        <v>27</v>
      </c>
      <c r="J251" s="27" t="s">
        <v>28</v>
      </c>
      <c r="K251" s="27">
        <v>70</v>
      </c>
      <c r="L251" s="27" t="s">
        <v>21</v>
      </c>
      <c r="M251" s="20"/>
      <c r="N251" s="20"/>
      <c r="O251" s="20"/>
      <c r="P251" s="20"/>
      <c r="Q251" s="20"/>
      <c r="R251" s="20"/>
      <c r="S251" s="20"/>
      <c r="T251" s="20"/>
      <c r="U251" s="20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</row>
    <row r="252" spans="1:154" ht="39" customHeight="1">
      <c r="A252" s="17">
        <v>246</v>
      </c>
      <c r="B252" s="103" t="s">
        <v>899</v>
      </c>
      <c r="C252" s="103" t="s">
        <v>900</v>
      </c>
      <c r="D252" s="103" t="s">
        <v>70</v>
      </c>
      <c r="E252" s="70">
        <v>2017</v>
      </c>
      <c r="F252" s="30" t="s">
        <v>901</v>
      </c>
      <c r="G252" s="30" t="s">
        <v>72</v>
      </c>
      <c r="H252" s="30" t="s">
        <v>73</v>
      </c>
      <c r="I252" s="30" t="s">
        <v>19</v>
      </c>
      <c r="J252" s="30" t="s">
        <v>28</v>
      </c>
      <c r="K252" s="30">
        <v>80</v>
      </c>
      <c r="L252" s="30" t="s">
        <v>21</v>
      </c>
      <c r="M252" s="20"/>
      <c r="N252" s="20"/>
      <c r="O252" s="20"/>
      <c r="P252" s="20"/>
      <c r="Q252" s="20"/>
      <c r="R252" s="20"/>
      <c r="S252" s="20"/>
      <c r="T252" s="20"/>
      <c r="U252" s="20"/>
    </row>
    <row r="253" spans="1:154" ht="39" customHeight="1">
      <c r="A253" s="17">
        <v>247</v>
      </c>
      <c r="B253" s="103" t="s">
        <v>902</v>
      </c>
      <c r="C253" s="103" t="s">
        <v>903</v>
      </c>
      <c r="D253" s="103" t="s">
        <v>70</v>
      </c>
      <c r="E253" s="70">
        <v>2018</v>
      </c>
      <c r="F253" s="30" t="s">
        <v>904</v>
      </c>
      <c r="G253" s="30" t="s">
        <v>392</v>
      </c>
      <c r="H253" s="30" t="s">
        <v>73</v>
      </c>
      <c r="I253" s="30" t="s">
        <v>19</v>
      </c>
      <c r="J253" s="30" t="s">
        <v>28</v>
      </c>
      <c r="K253" s="30">
        <v>80</v>
      </c>
      <c r="L253" s="30" t="s">
        <v>21</v>
      </c>
      <c r="M253" s="20"/>
      <c r="N253" s="20"/>
      <c r="O253" s="20"/>
      <c r="P253" s="20"/>
      <c r="Q253" s="20"/>
      <c r="R253" s="20"/>
      <c r="S253" s="20"/>
      <c r="T253" s="20"/>
      <c r="U253" s="20"/>
    </row>
    <row r="254" spans="1:154" s="13" customFormat="1" ht="39" customHeight="1">
      <c r="A254" s="17">
        <v>248</v>
      </c>
      <c r="B254" s="98" t="s">
        <v>905</v>
      </c>
      <c r="C254" s="98" t="s">
        <v>906</v>
      </c>
      <c r="D254" s="98" t="s">
        <v>15</v>
      </c>
      <c r="E254" s="65">
        <v>2018</v>
      </c>
      <c r="F254" s="19" t="s">
        <v>907</v>
      </c>
      <c r="G254" s="19" t="s">
        <v>455</v>
      </c>
      <c r="H254" s="19" t="s">
        <v>575</v>
      </c>
      <c r="I254" s="19" t="s">
        <v>19</v>
      </c>
      <c r="J254" s="19" t="s">
        <v>20</v>
      </c>
      <c r="K254" s="19">
        <v>70</v>
      </c>
      <c r="L254" s="19" t="s">
        <v>21</v>
      </c>
      <c r="M254" s="20"/>
      <c r="N254" s="20"/>
      <c r="O254" s="20"/>
      <c r="P254" s="20"/>
      <c r="Q254" s="20"/>
      <c r="R254" s="20"/>
      <c r="S254" s="20"/>
      <c r="T254" s="20"/>
      <c r="U254" s="20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</row>
    <row r="255" spans="1:154" s="13" customFormat="1" ht="39" customHeight="1">
      <c r="A255" s="17">
        <v>249</v>
      </c>
      <c r="B255" s="98" t="s">
        <v>908</v>
      </c>
      <c r="C255" s="98" t="s">
        <v>909</v>
      </c>
      <c r="D255" s="98" t="s">
        <v>15</v>
      </c>
      <c r="E255" s="65">
        <v>2018</v>
      </c>
      <c r="F255" s="19" t="s">
        <v>910</v>
      </c>
      <c r="G255" s="19" t="s">
        <v>455</v>
      </c>
      <c r="H255" s="19" t="s">
        <v>44</v>
      </c>
      <c r="I255" s="19" t="s">
        <v>19</v>
      </c>
      <c r="J255" s="19" t="s">
        <v>20</v>
      </c>
      <c r="K255" s="19">
        <v>70</v>
      </c>
      <c r="L255" s="19" t="s">
        <v>21</v>
      </c>
      <c r="M255" s="20"/>
      <c r="N255" s="20"/>
      <c r="O255" s="20"/>
      <c r="P255" s="20"/>
      <c r="Q255" s="20"/>
      <c r="R255" s="20"/>
      <c r="S255" s="20"/>
      <c r="T255" s="20"/>
      <c r="U255" s="20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</row>
    <row r="256" spans="1:154" s="13" customFormat="1" ht="39" customHeight="1">
      <c r="A256" s="17">
        <v>250</v>
      </c>
      <c r="B256" s="98" t="s">
        <v>911</v>
      </c>
      <c r="C256" s="98" t="s">
        <v>912</v>
      </c>
      <c r="D256" s="98" t="s">
        <v>15</v>
      </c>
      <c r="E256" s="65">
        <v>2018</v>
      </c>
      <c r="F256" s="19" t="s">
        <v>913</v>
      </c>
      <c r="G256" s="19" t="s">
        <v>36</v>
      </c>
      <c r="H256" s="19" t="s">
        <v>914</v>
      </c>
      <c r="I256" s="19" t="s">
        <v>19</v>
      </c>
      <c r="J256" s="19" t="s">
        <v>20</v>
      </c>
      <c r="K256" s="19">
        <v>170</v>
      </c>
      <c r="L256" s="19" t="s">
        <v>21</v>
      </c>
      <c r="M256" s="20"/>
      <c r="N256" s="20"/>
      <c r="O256" s="20"/>
      <c r="P256" s="20"/>
      <c r="Q256" s="20"/>
      <c r="R256" s="20"/>
      <c r="S256" s="20"/>
      <c r="T256" s="20"/>
      <c r="U256" s="20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</row>
    <row r="257" spans="1:154" ht="39" customHeight="1">
      <c r="A257" s="17">
        <v>251</v>
      </c>
      <c r="B257" s="110" t="s">
        <v>915</v>
      </c>
      <c r="C257" s="110" t="s">
        <v>916</v>
      </c>
      <c r="D257" s="110" t="s">
        <v>383</v>
      </c>
      <c r="E257" s="77">
        <v>2018</v>
      </c>
      <c r="F257" s="36" t="s">
        <v>917</v>
      </c>
      <c r="G257" s="36" t="s">
        <v>918</v>
      </c>
      <c r="H257" s="36" t="s">
        <v>919</v>
      </c>
      <c r="I257" s="36" t="s">
        <v>19</v>
      </c>
      <c r="J257" s="36" t="s">
        <v>20</v>
      </c>
      <c r="K257" s="36">
        <v>100</v>
      </c>
      <c r="L257" s="36" t="s">
        <v>39</v>
      </c>
      <c r="M257" s="20"/>
      <c r="N257" s="20"/>
      <c r="O257" s="20"/>
      <c r="P257" s="20"/>
      <c r="Q257" s="20"/>
      <c r="R257" s="20"/>
      <c r="S257" s="20"/>
      <c r="T257" s="20"/>
      <c r="U257" s="20"/>
    </row>
    <row r="258" spans="1:154" ht="39" customHeight="1">
      <c r="A258" s="17">
        <v>252</v>
      </c>
      <c r="B258" s="110" t="s">
        <v>920</v>
      </c>
      <c r="C258" s="110" t="s">
        <v>921</v>
      </c>
      <c r="D258" s="110" t="s">
        <v>383</v>
      </c>
      <c r="E258" s="77">
        <v>2018</v>
      </c>
      <c r="F258" s="36" t="s">
        <v>922</v>
      </c>
      <c r="G258" s="36" t="s">
        <v>36</v>
      </c>
      <c r="H258" s="36" t="s">
        <v>923</v>
      </c>
      <c r="I258" s="36" t="s">
        <v>19</v>
      </c>
      <c r="J258" s="36" t="s">
        <v>20</v>
      </c>
      <c r="K258" s="36">
        <v>80</v>
      </c>
      <c r="L258" s="36" t="s">
        <v>21</v>
      </c>
      <c r="M258" s="20"/>
      <c r="N258" s="20"/>
      <c r="O258" s="20"/>
      <c r="P258" s="20"/>
      <c r="Q258" s="20"/>
      <c r="R258" s="20"/>
      <c r="S258" s="20"/>
      <c r="T258" s="20"/>
      <c r="U258" s="20"/>
    </row>
    <row r="259" spans="1:154" ht="39" customHeight="1">
      <c r="A259" s="17">
        <v>253</v>
      </c>
      <c r="B259" s="110" t="s">
        <v>924</v>
      </c>
      <c r="C259" s="110" t="s">
        <v>925</v>
      </c>
      <c r="D259" s="110" t="s">
        <v>383</v>
      </c>
      <c r="E259" s="77">
        <v>2018</v>
      </c>
      <c r="F259" s="36" t="s">
        <v>926</v>
      </c>
      <c r="G259" s="36" t="s">
        <v>72</v>
      </c>
      <c r="H259" s="36" t="s">
        <v>102</v>
      </c>
      <c r="I259" s="36" t="s">
        <v>378</v>
      </c>
      <c r="J259" s="36" t="s">
        <v>20</v>
      </c>
      <c r="K259" s="36">
        <v>70</v>
      </c>
      <c r="L259" s="36" t="s">
        <v>21</v>
      </c>
      <c r="M259" s="20"/>
      <c r="N259" s="20"/>
      <c r="O259" s="20"/>
      <c r="P259" s="20"/>
      <c r="Q259" s="20"/>
      <c r="R259" s="20"/>
      <c r="S259" s="20"/>
      <c r="T259" s="20"/>
      <c r="U259" s="20"/>
    </row>
    <row r="260" spans="1:154" ht="39" customHeight="1">
      <c r="A260" s="17">
        <v>254</v>
      </c>
      <c r="B260" s="116" t="s">
        <v>927</v>
      </c>
      <c r="C260" s="116" t="s">
        <v>928</v>
      </c>
      <c r="D260" s="116" t="s">
        <v>387</v>
      </c>
      <c r="E260" s="84">
        <v>2017</v>
      </c>
      <c r="F260" s="44" t="s">
        <v>929</v>
      </c>
      <c r="G260" s="44" t="s">
        <v>101</v>
      </c>
      <c r="H260" s="44" t="s">
        <v>194</v>
      </c>
      <c r="I260" s="44" t="s">
        <v>27</v>
      </c>
      <c r="J260" s="44" t="s">
        <v>28</v>
      </c>
      <c r="K260" s="44">
        <v>65</v>
      </c>
      <c r="L260" s="44" t="s">
        <v>21</v>
      </c>
      <c r="M260" s="20"/>
      <c r="N260" s="20"/>
      <c r="O260" s="20"/>
      <c r="P260" s="20"/>
      <c r="Q260" s="20"/>
      <c r="R260" s="20"/>
      <c r="S260" s="20"/>
      <c r="T260" s="20"/>
      <c r="U260" s="20"/>
    </row>
    <row r="261" spans="1:154" ht="39" customHeight="1">
      <c r="A261" s="17">
        <v>255</v>
      </c>
      <c r="B261" s="116" t="s">
        <v>930</v>
      </c>
      <c r="C261" s="116" t="s">
        <v>931</v>
      </c>
      <c r="D261" s="116" t="s">
        <v>387</v>
      </c>
      <c r="E261" s="84">
        <v>2017</v>
      </c>
      <c r="F261" s="44" t="s">
        <v>932</v>
      </c>
      <c r="G261" s="44" t="s">
        <v>329</v>
      </c>
      <c r="H261" s="44" t="s">
        <v>194</v>
      </c>
      <c r="I261" s="44" t="s">
        <v>27</v>
      </c>
      <c r="J261" s="44" t="s">
        <v>28</v>
      </c>
      <c r="K261" s="44">
        <v>65</v>
      </c>
      <c r="L261" s="44" t="s">
        <v>21</v>
      </c>
      <c r="M261" s="20"/>
      <c r="N261" s="20"/>
      <c r="O261" s="20"/>
      <c r="P261" s="20"/>
      <c r="Q261" s="20"/>
      <c r="R261" s="20"/>
      <c r="S261" s="20"/>
      <c r="T261" s="20"/>
      <c r="U261" s="20"/>
    </row>
    <row r="262" spans="1:154" ht="39" customHeight="1">
      <c r="A262" s="17">
        <v>256</v>
      </c>
      <c r="B262" s="116" t="s">
        <v>933</v>
      </c>
      <c r="C262" s="116" t="s">
        <v>934</v>
      </c>
      <c r="D262" s="116" t="s">
        <v>387</v>
      </c>
      <c r="E262" s="84">
        <v>2017</v>
      </c>
      <c r="F262" s="44" t="s">
        <v>935</v>
      </c>
      <c r="G262" s="44" t="s">
        <v>392</v>
      </c>
      <c r="H262" s="44" t="s">
        <v>194</v>
      </c>
      <c r="I262" s="44" t="s">
        <v>27</v>
      </c>
      <c r="J262" s="44" t="s">
        <v>28</v>
      </c>
      <c r="K262" s="44">
        <v>70</v>
      </c>
      <c r="L262" s="44" t="s">
        <v>21</v>
      </c>
      <c r="M262" s="20"/>
      <c r="N262" s="20"/>
      <c r="O262" s="20"/>
      <c r="P262" s="20"/>
      <c r="Q262" s="20"/>
      <c r="R262" s="20"/>
      <c r="S262" s="20"/>
      <c r="T262" s="20"/>
      <c r="U262" s="20"/>
    </row>
    <row r="263" spans="1:154" ht="39" customHeight="1">
      <c r="A263" s="17">
        <v>257</v>
      </c>
      <c r="B263" s="116" t="s">
        <v>930</v>
      </c>
      <c r="C263" s="116" t="s">
        <v>936</v>
      </c>
      <c r="D263" s="116" t="s">
        <v>387</v>
      </c>
      <c r="E263" s="84">
        <v>2018</v>
      </c>
      <c r="F263" s="44" t="s">
        <v>937</v>
      </c>
      <c r="G263" s="44" t="s">
        <v>938</v>
      </c>
      <c r="H263" s="44" t="s">
        <v>194</v>
      </c>
      <c r="I263" s="44" t="s">
        <v>27</v>
      </c>
      <c r="J263" s="44" t="s">
        <v>28</v>
      </c>
      <c r="K263" s="44">
        <v>60</v>
      </c>
      <c r="L263" s="44" t="s">
        <v>21</v>
      </c>
      <c r="M263" s="20"/>
      <c r="N263" s="20"/>
      <c r="O263" s="20"/>
      <c r="P263" s="20"/>
      <c r="Q263" s="20"/>
      <c r="R263" s="20"/>
      <c r="S263" s="20"/>
      <c r="T263" s="20"/>
      <c r="U263" s="20"/>
    </row>
    <row r="264" spans="1:154" ht="39" customHeight="1">
      <c r="A264" s="17">
        <v>258</v>
      </c>
      <c r="B264" s="103" t="s">
        <v>939</v>
      </c>
      <c r="C264" s="103" t="str">
        <f>HYPERLINK("http://www.lybid.org.ua/istoriia/%D0%B1%D0%B0%D0%B3%D0%B0%D1%82%D0%BE%D0%BB%D0%B8%D0%BA%D0%B8%D0%B9-%D0%BC%D0%B8%D0%BA%D0%BE%D0%BB%D0%B0-%D0%BA%D0%BE%D1%81%D1%82%D0%BE%D0%BC%D0%B0%D1%80%D0%BE%D0%B2-detail","Багатоликий Микола Костомаров ")</f>
        <v xml:space="preserve">Багатоликий Микола Костомаров </v>
      </c>
      <c r="D264" s="103" t="s">
        <v>161</v>
      </c>
      <c r="E264" s="70">
        <v>2018</v>
      </c>
      <c r="F264" s="30" t="s">
        <v>940</v>
      </c>
      <c r="G264" s="30" t="s">
        <v>43</v>
      </c>
      <c r="H264" s="30" t="s">
        <v>271</v>
      </c>
      <c r="I264" s="30" t="s">
        <v>19</v>
      </c>
      <c r="J264" s="30" t="s">
        <v>20</v>
      </c>
      <c r="K264" s="30" t="s">
        <v>63</v>
      </c>
      <c r="L264" s="30" t="s">
        <v>21</v>
      </c>
      <c r="M264" s="20"/>
      <c r="N264" s="20"/>
      <c r="O264" s="20"/>
      <c r="P264" s="20"/>
      <c r="Q264" s="20"/>
      <c r="R264" s="20"/>
      <c r="S264" s="20"/>
      <c r="T264" s="20"/>
      <c r="U264" s="20"/>
    </row>
    <row r="265" spans="1:154" s="8" customFormat="1" ht="39" customHeight="1">
      <c r="A265" s="17">
        <v>259</v>
      </c>
      <c r="B265" s="112" t="s">
        <v>941</v>
      </c>
      <c r="C265" s="112" t="s">
        <v>942</v>
      </c>
      <c r="D265" s="112" t="s">
        <v>206</v>
      </c>
      <c r="E265" s="79">
        <v>2018</v>
      </c>
      <c r="F265" s="38" t="s">
        <v>943</v>
      </c>
      <c r="G265" s="38" t="s">
        <v>944</v>
      </c>
      <c r="H265" s="38" t="s">
        <v>945</v>
      </c>
      <c r="I265" s="38" t="s">
        <v>19</v>
      </c>
      <c r="J265" s="38" t="s">
        <v>163</v>
      </c>
      <c r="K265" s="38">
        <v>150</v>
      </c>
      <c r="L265" s="38" t="s">
        <v>39</v>
      </c>
      <c r="M265" s="20"/>
      <c r="N265" s="20"/>
      <c r="O265" s="20"/>
      <c r="P265" s="20"/>
      <c r="Q265" s="20"/>
      <c r="R265" s="20"/>
      <c r="S265" s="20"/>
      <c r="T265" s="20"/>
      <c r="U265" s="20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</row>
    <row r="266" spans="1:154" s="8" customFormat="1" ht="39" customHeight="1">
      <c r="A266" s="17">
        <v>260</v>
      </c>
      <c r="B266" s="112" t="s">
        <v>946</v>
      </c>
      <c r="C266" s="112" t="s">
        <v>947</v>
      </c>
      <c r="D266" s="112" t="s">
        <v>206</v>
      </c>
      <c r="E266" s="79">
        <v>2018</v>
      </c>
      <c r="F266" s="38" t="s">
        <v>948</v>
      </c>
      <c r="G266" s="38" t="s">
        <v>809</v>
      </c>
      <c r="H266" s="38" t="s">
        <v>26</v>
      </c>
      <c r="I266" s="38" t="s">
        <v>19</v>
      </c>
      <c r="J266" s="38" t="s">
        <v>20</v>
      </c>
      <c r="K266" s="38">
        <v>65</v>
      </c>
      <c r="L266" s="38" t="s">
        <v>21</v>
      </c>
      <c r="M266" s="20"/>
      <c r="N266" s="20"/>
      <c r="O266" s="20"/>
      <c r="P266" s="20"/>
      <c r="Q266" s="20"/>
      <c r="R266" s="20"/>
      <c r="S266" s="20"/>
      <c r="T266" s="20"/>
      <c r="U266" s="20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</row>
    <row r="267" spans="1:154" s="8" customFormat="1" ht="39" customHeight="1">
      <c r="A267" s="17">
        <v>261</v>
      </c>
      <c r="B267" s="112" t="s">
        <v>949</v>
      </c>
      <c r="C267" s="112" t="s">
        <v>950</v>
      </c>
      <c r="D267" s="112" t="s">
        <v>206</v>
      </c>
      <c r="E267" s="79">
        <v>2018</v>
      </c>
      <c r="F267" s="38" t="s">
        <v>951</v>
      </c>
      <c r="G267" s="38" t="s">
        <v>952</v>
      </c>
      <c r="H267" s="38" t="s">
        <v>209</v>
      </c>
      <c r="I267" s="38" t="s">
        <v>19</v>
      </c>
      <c r="J267" s="38" t="s">
        <v>28</v>
      </c>
      <c r="K267" s="38">
        <v>60</v>
      </c>
      <c r="L267" s="38" t="s">
        <v>21</v>
      </c>
      <c r="M267" s="20"/>
      <c r="N267" s="20"/>
      <c r="O267" s="20"/>
      <c r="P267" s="20"/>
      <c r="Q267" s="20"/>
      <c r="R267" s="20"/>
      <c r="S267" s="20"/>
      <c r="T267" s="20"/>
      <c r="U267" s="20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</row>
    <row r="268" spans="1:154" s="8" customFormat="1" ht="39" customHeight="1">
      <c r="A268" s="17">
        <v>262</v>
      </c>
      <c r="B268" s="112" t="s">
        <v>953</v>
      </c>
      <c r="C268" s="112" t="s">
        <v>954</v>
      </c>
      <c r="D268" s="112" t="s">
        <v>206</v>
      </c>
      <c r="E268" s="79">
        <v>2017</v>
      </c>
      <c r="F268" s="38" t="s">
        <v>955</v>
      </c>
      <c r="G268" s="38" t="s">
        <v>956</v>
      </c>
      <c r="H268" s="38" t="s">
        <v>209</v>
      </c>
      <c r="I268" s="38" t="s">
        <v>19</v>
      </c>
      <c r="J268" s="38" t="s">
        <v>28</v>
      </c>
      <c r="K268" s="38">
        <v>60</v>
      </c>
      <c r="L268" s="38" t="s">
        <v>21</v>
      </c>
      <c r="M268" s="20"/>
      <c r="N268" s="20"/>
      <c r="O268" s="20"/>
      <c r="P268" s="20"/>
      <c r="Q268" s="20"/>
      <c r="R268" s="20"/>
      <c r="S268" s="20"/>
      <c r="T268" s="20"/>
      <c r="U268" s="20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</row>
    <row r="269" spans="1:154" ht="39" customHeight="1">
      <c r="A269" s="17">
        <v>263</v>
      </c>
      <c r="B269" s="116" t="s">
        <v>957</v>
      </c>
      <c r="C269" s="116" t="s">
        <v>958</v>
      </c>
      <c r="D269" s="116" t="s">
        <v>411</v>
      </c>
      <c r="E269" s="84">
        <v>2017</v>
      </c>
      <c r="F269" s="44" t="s">
        <v>959</v>
      </c>
      <c r="G269" s="44" t="s">
        <v>960</v>
      </c>
      <c r="H269" s="44" t="s">
        <v>241</v>
      </c>
      <c r="I269" s="44" t="s">
        <v>27</v>
      </c>
      <c r="J269" s="44" t="s">
        <v>28</v>
      </c>
      <c r="K269" s="44">
        <v>70</v>
      </c>
      <c r="L269" s="44" t="s">
        <v>21</v>
      </c>
      <c r="M269" s="20"/>
      <c r="N269" s="20"/>
      <c r="O269" s="20"/>
      <c r="P269" s="20"/>
      <c r="Q269" s="20"/>
      <c r="R269" s="20"/>
      <c r="S269" s="20"/>
      <c r="T269" s="20"/>
      <c r="U269" s="20"/>
    </row>
    <row r="270" spans="1:154" ht="39" customHeight="1">
      <c r="A270" s="17">
        <v>264</v>
      </c>
      <c r="B270" s="107" t="s">
        <v>961</v>
      </c>
      <c r="C270" s="107" t="str">
        <f>HYPERLINK("https://www.arthuss.com.ua/shop/150-rokiv-suchasnoho-mystetstva-v-odniy-pilyuli-will-gompertz","Що це взагалі таке? 150 років сучасного мистецтва в одній пілюлі")</f>
        <v>Що це взагалі таке? 150 років сучасного мистецтва в одній пілюлі</v>
      </c>
      <c r="D270" s="107" t="s">
        <v>962</v>
      </c>
      <c r="E270" s="74">
        <v>2017</v>
      </c>
      <c r="F270" s="33" t="s">
        <v>963</v>
      </c>
      <c r="G270" s="33" t="s">
        <v>964</v>
      </c>
      <c r="H270" s="33" t="s">
        <v>417</v>
      </c>
      <c r="I270" s="33" t="s">
        <v>418</v>
      </c>
      <c r="J270" s="33" t="s">
        <v>311</v>
      </c>
      <c r="K270" s="33">
        <v>100</v>
      </c>
      <c r="L270" s="33" t="s">
        <v>965</v>
      </c>
      <c r="M270" s="20"/>
      <c r="N270" s="20"/>
      <c r="O270" s="20"/>
      <c r="P270" s="20"/>
      <c r="Q270" s="20"/>
      <c r="R270" s="20"/>
      <c r="S270" s="20"/>
      <c r="T270" s="20"/>
      <c r="U270" s="20"/>
    </row>
    <row r="271" spans="1:154" ht="39" customHeight="1">
      <c r="A271" s="17">
        <v>265</v>
      </c>
      <c r="B271" s="115" t="s">
        <v>966</v>
      </c>
      <c r="C271" s="115" t="s">
        <v>967</v>
      </c>
      <c r="D271" s="115" t="s">
        <v>486</v>
      </c>
      <c r="E271" s="82">
        <v>2018</v>
      </c>
      <c r="F271" s="43" t="s">
        <v>968</v>
      </c>
      <c r="G271" s="43" t="s">
        <v>49</v>
      </c>
      <c r="H271" s="43" t="s">
        <v>605</v>
      </c>
      <c r="I271" s="43" t="s">
        <v>19</v>
      </c>
      <c r="J271" s="43" t="s">
        <v>20</v>
      </c>
      <c r="K271" s="43">
        <v>70</v>
      </c>
      <c r="L271" s="43" t="s">
        <v>21</v>
      </c>
      <c r="M271" s="20"/>
      <c r="N271" s="20"/>
      <c r="O271" s="20"/>
      <c r="P271" s="20"/>
      <c r="Q271" s="20"/>
      <c r="R271" s="20"/>
      <c r="S271" s="20"/>
      <c r="T271" s="20"/>
      <c r="U271" s="20"/>
    </row>
    <row r="272" spans="1:154" s="13" customFormat="1" ht="39" customHeight="1">
      <c r="A272" s="17">
        <v>266</v>
      </c>
      <c r="B272" s="104" t="s">
        <v>87</v>
      </c>
      <c r="C272" s="104" t="s">
        <v>969</v>
      </c>
      <c r="D272" s="105" t="s">
        <v>89</v>
      </c>
      <c r="E272" s="71">
        <v>2017</v>
      </c>
      <c r="F272" s="17" t="s">
        <v>970</v>
      </c>
      <c r="G272" s="31" t="s">
        <v>731</v>
      </c>
      <c r="H272" s="17" t="s">
        <v>92</v>
      </c>
      <c r="I272" s="17" t="s">
        <v>19</v>
      </c>
      <c r="J272" s="17" t="s">
        <v>20</v>
      </c>
      <c r="K272" s="17">
        <v>80</v>
      </c>
      <c r="L272" s="17" t="s">
        <v>33</v>
      </c>
      <c r="M272" s="20"/>
      <c r="N272" s="20"/>
      <c r="O272" s="20"/>
      <c r="P272" s="20"/>
      <c r="Q272" s="20"/>
      <c r="R272" s="20"/>
      <c r="S272" s="20"/>
      <c r="T272" s="20"/>
      <c r="U272" s="20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</row>
    <row r="273" spans="1:154" s="13" customFormat="1" ht="39" customHeight="1">
      <c r="A273" s="17">
        <v>267</v>
      </c>
      <c r="B273" s="104" t="s">
        <v>87</v>
      </c>
      <c r="C273" s="104" t="s">
        <v>971</v>
      </c>
      <c r="D273" s="105" t="s">
        <v>89</v>
      </c>
      <c r="E273" s="71">
        <v>2017</v>
      </c>
      <c r="F273" s="17" t="s">
        <v>972</v>
      </c>
      <c r="G273" s="31" t="s">
        <v>392</v>
      </c>
      <c r="H273" s="17" t="s">
        <v>92</v>
      </c>
      <c r="I273" s="17" t="s">
        <v>19</v>
      </c>
      <c r="J273" s="17" t="s">
        <v>20</v>
      </c>
      <c r="K273" s="17">
        <v>80</v>
      </c>
      <c r="L273" s="17" t="s">
        <v>33</v>
      </c>
      <c r="M273" s="20"/>
      <c r="N273" s="20"/>
      <c r="O273" s="20"/>
      <c r="P273" s="20"/>
      <c r="Q273" s="20"/>
      <c r="R273" s="20"/>
      <c r="S273" s="20"/>
      <c r="T273" s="20"/>
      <c r="U273" s="20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</row>
    <row r="274" spans="1:154" s="13" customFormat="1" ht="39" customHeight="1">
      <c r="A274" s="17">
        <v>268</v>
      </c>
      <c r="B274" s="104" t="s">
        <v>87</v>
      </c>
      <c r="C274" s="104" t="s">
        <v>973</v>
      </c>
      <c r="D274" s="105" t="s">
        <v>89</v>
      </c>
      <c r="E274" s="71">
        <v>2018</v>
      </c>
      <c r="F274" s="17" t="s">
        <v>974</v>
      </c>
      <c r="G274" s="31" t="s">
        <v>72</v>
      </c>
      <c r="H274" s="17" t="s">
        <v>92</v>
      </c>
      <c r="I274" s="17" t="s">
        <v>19</v>
      </c>
      <c r="J274" s="17" t="s">
        <v>20</v>
      </c>
      <c r="K274" s="17">
        <v>80</v>
      </c>
      <c r="L274" s="17" t="s">
        <v>33</v>
      </c>
      <c r="M274" s="20"/>
      <c r="N274" s="20"/>
      <c r="O274" s="20"/>
      <c r="P274" s="20"/>
      <c r="Q274" s="20"/>
      <c r="R274" s="20"/>
      <c r="S274" s="20"/>
      <c r="T274" s="20"/>
      <c r="U274" s="20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</row>
    <row r="275" spans="1:154" s="13" customFormat="1" ht="39" customHeight="1">
      <c r="A275" s="17">
        <v>269</v>
      </c>
      <c r="B275" s="104" t="s">
        <v>492</v>
      </c>
      <c r="C275" s="104" t="s">
        <v>975</v>
      </c>
      <c r="D275" s="105" t="s">
        <v>89</v>
      </c>
      <c r="E275" s="71">
        <v>2017</v>
      </c>
      <c r="F275" s="17" t="s">
        <v>976</v>
      </c>
      <c r="G275" s="31" t="s">
        <v>731</v>
      </c>
      <c r="H275" s="17" t="s">
        <v>92</v>
      </c>
      <c r="I275" s="17" t="s">
        <v>19</v>
      </c>
      <c r="J275" s="17" t="s">
        <v>20</v>
      </c>
      <c r="K275" s="17">
        <v>80</v>
      </c>
      <c r="L275" s="17" t="s">
        <v>33</v>
      </c>
      <c r="M275" s="20"/>
      <c r="N275" s="20"/>
      <c r="O275" s="20"/>
      <c r="P275" s="20"/>
      <c r="Q275" s="20"/>
      <c r="R275" s="20"/>
      <c r="S275" s="20"/>
      <c r="T275" s="20"/>
      <c r="U275" s="20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</row>
    <row r="276" spans="1:154" s="13" customFormat="1" ht="39" customHeight="1">
      <c r="A276" s="17">
        <v>270</v>
      </c>
      <c r="B276" s="104" t="s">
        <v>492</v>
      </c>
      <c r="C276" s="104" t="s">
        <v>977</v>
      </c>
      <c r="D276" s="105" t="s">
        <v>89</v>
      </c>
      <c r="E276" s="71">
        <v>2017</v>
      </c>
      <c r="F276" s="17" t="s">
        <v>978</v>
      </c>
      <c r="G276" s="31" t="s">
        <v>979</v>
      </c>
      <c r="H276" s="17" t="s">
        <v>92</v>
      </c>
      <c r="I276" s="17" t="s">
        <v>19</v>
      </c>
      <c r="J276" s="17" t="s">
        <v>20</v>
      </c>
      <c r="K276" s="17">
        <v>80</v>
      </c>
      <c r="L276" s="17" t="s">
        <v>33</v>
      </c>
      <c r="M276" s="20"/>
      <c r="N276" s="20"/>
      <c r="O276" s="20"/>
      <c r="P276" s="20"/>
      <c r="Q276" s="20"/>
      <c r="R276" s="20"/>
      <c r="S276" s="20"/>
      <c r="T276" s="20"/>
      <c r="U276" s="20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</row>
    <row r="277" spans="1:154" s="13" customFormat="1" ht="39" customHeight="1">
      <c r="A277" s="17">
        <v>271</v>
      </c>
      <c r="B277" s="104" t="s">
        <v>492</v>
      </c>
      <c r="C277" s="104" t="s">
        <v>980</v>
      </c>
      <c r="D277" s="104" t="s">
        <v>89</v>
      </c>
      <c r="E277" s="71">
        <v>2017</v>
      </c>
      <c r="F277" s="17" t="s">
        <v>981</v>
      </c>
      <c r="G277" s="31" t="s">
        <v>731</v>
      </c>
      <c r="H277" s="17" t="s">
        <v>92</v>
      </c>
      <c r="I277" s="17" t="s">
        <v>19</v>
      </c>
      <c r="J277" s="17" t="s">
        <v>20</v>
      </c>
      <c r="K277" s="17">
        <v>80</v>
      </c>
      <c r="L277" s="17" t="s">
        <v>33</v>
      </c>
      <c r="M277" s="20"/>
      <c r="N277" s="20"/>
      <c r="O277" s="20"/>
      <c r="P277" s="20"/>
      <c r="Q277" s="20"/>
      <c r="R277" s="20"/>
      <c r="S277" s="20"/>
      <c r="T277" s="20"/>
      <c r="U277" s="20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</row>
    <row r="278" spans="1:154" s="13" customFormat="1" ht="39" customHeight="1">
      <c r="A278" s="17">
        <v>272</v>
      </c>
      <c r="B278" s="104" t="s">
        <v>492</v>
      </c>
      <c r="C278" s="104" t="s">
        <v>982</v>
      </c>
      <c r="D278" s="104" t="s">
        <v>89</v>
      </c>
      <c r="E278" s="71">
        <v>2018</v>
      </c>
      <c r="F278" s="17" t="s">
        <v>983</v>
      </c>
      <c r="G278" s="31" t="s">
        <v>236</v>
      </c>
      <c r="H278" s="17" t="s">
        <v>984</v>
      </c>
      <c r="I278" s="17" t="s">
        <v>19</v>
      </c>
      <c r="J278" s="17" t="s">
        <v>163</v>
      </c>
      <c r="K278" s="17">
        <v>90</v>
      </c>
      <c r="L278" s="17" t="s">
        <v>39</v>
      </c>
      <c r="M278" s="20"/>
      <c r="N278" s="20"/>
      <c r="O278" s="20"/>
      <c r="P278" s="20"/>
      <c r="Q278" s="20"/>
      <c r="R278" s="20"/>
      <c r="S278" s="20"/>
      <c r="T278" s="20"/>
      <c r="U278" s="20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</row>
    <row r="279" spans="1:154" ht="39" customHeight="1">
      <c r="A279" s="17">
        <v>273</v>
      </c>
      <c r="B279" s="112" t="s">
        <v>985</v>
      </c>
      <c r="C279" s="112" t="s">
        <v>986</v>
      </c>
      <c r="D279" s="112" t="s">
        <v>987</v>
      </c>
      <c r="E279" s="79">
        <v>2017</v>
      </c>
      <c r="F279" s="38" t="s">
        <v>988</v>
      </c>
      <c r="G279" s="38" t="s">
        <v>392</v>
      </c>
      <c r="H279" s="38" t="s">
        <v>194</v>
      </c>
      <c r="I279" s="38" t="s">
        <v>19</v>
      </c>
      <c r="J279" s="38" t="s">
        <v>20</v>
      </c>
      <c r="K279" s="38">
        <v>80</v>
      </c>
      <c r="L279" s="38" t="s">
        <v>21</v>
      </c>
      <c r="M279" s="20"/>
      <c r="N279" s="20"/>
      <c r="O279" s="20"/>
      <c r="P279" s="20"/>
      <c r="Q279" s="20"/>
      <c r="R279" s="20"/>
      <c r="S279" s="20"/>
      <c r="T279" s="20"/>
      <c r="U279" s="20"/>
    </row>
    <row r="280" spans="1:154" s="9" customFormat="1" ht="39" customHeight="1">
      <c r="A280" s="17">
        <v>274</v>
      </c>
      <c r="B280" s="117" t="s">
        <v>989</v>
      </c>
      <c r="C280" s="117" t="s">
        <v>990</v>
      </c>
      <c r="D280" s="117" t="s">
        <v>611</v>
      </c>
      <c r="E280" s="85">
        <v>2018</v>
      </c>
      <c r="F280" s="45" t="s">
        <v>991</v>
      </c>
      <c r="G280" s="45" t="s">
        <v>36</v>
      </c>
      <c r="H280" s="45" t="s">
        <v>172</v>
      </c>
      <c r="I280" s="45" t="s">
        <v>19</v>
      </c>
      <c r="J280" s="45" t="s">
        <v>20</v>
      </c>
      <c r="K280" s="45">
        <v>100</v>
      </c>
      <c r="L280" s="45" t="s">
        <v>39</v>
      </c>
      <c r="M280" s="20"/>
      <c r="N280" s="20"/>
      <c r="O280" s="20"/>
      <c r="P280" s="20"/>
      <c r="Q280" s="20"/>
      <c r="R280" s="20"/>
      <c r="S280" s="20"/>
      <c r="T280" s="20"/>
      <c r="U280" s="20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</row>
    <row r="281" spans="1:154" s="13" customFormat="1" ht="39" customHeight="1">
      <c r="A281" s="17">
        <v>275</v>
      </c>
      <c r="B281" s="119" t="s">
        <v>992</v>
      </c>
      <c r="C281" s="119" t="s">
        <v>993</v>
      </c>
      <c r="D281" s="119" t="s">
        <v>615</v>
      </c>
      <c r="E281" s="87">
        <v>2017</v>
      </c>
      <c r="F281" s="48" t="s">
        <v>994</v>
      </c>
      <c r="G281" s="48" t="s">
        <v>137</v>
      </c>
      <c r="H281" s="48" t="s">
        <v>513</v>
      </c>
      <c r="I281" s="48" t="s">
        <v>27</v>
      </c>
      <c r="J281" s="48" t="s">
        <v>28</v>
      </c>
      <c r="K281" s="48">
        <v>70</v>
      </c>
      <c r="L281" s="48" t="s">
        <v>21</v>
      </c>
      <c r="M281" s="20"/>
      <c r="N281" s="20"/>
      <c r="O281" s="20"/>
      <c r="P281" s="20"/>
      <c r="Q281" s="20"/>
      <c r="R281" s="20"/>
      <c r="S281" s="20"/>
      <c r="T281" s="20"/>
      <c r="U281" s="20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</row>
    <row r="282" spans="1:154" ht="39" customHeight="1">
      <c r="A282" s="17">
        <v>276</v>
      </c>
      <c r="B282" s="124" t="s">
        <v>995</v>
      </c>
      <c r="C282" s="124" t="str">
        <f>HYPERLINK("https://www.yakaboo.ua/ua/flash.html","Флаш")</f>
        <v>Флаш</v>
      </c>
      <c r="D282" s="124" t="s">
        <v>996</v>
      </c>
      <c r="E282" s="91">
        <v>2017</v>
      </c>
      <c r="F282" s="54" t="s">
        <v>997</v>
      </c>
      <c r="G282" s="54" t="s">
        <v>132</v>
      </c>
      <c r="H282" s="54" t="s">
        <v>998</v>
      </c>
      <c r="I282" s="54" t="s">
        <v>341</v>
      </c>
      <c r="J282" s="54" t="s">
        <v>311</v>
      </c>
      <c r="K282" s="54" t="s">
        <v>999</v>
      </c>
      <c r="L282" s="54" t="s">
        <v>21</v>
      </c>
      <c r="M282" s="20"/>
      <c r="N282" s="20"/>
      <c r="O282" s="20"/>
      <c r="P282" s="20"/>
      <c r="Q282" s="20"/>
      <c r="R282" s="20"/>
      <c r="S282" s="20"/>
      <c r="T282" s="20"/>
      <c r="U282" s="20"/>
    </row>
    <row r="283" spans="1:154" ht="39" customHeight="1">
      <c r="A283" s="17">
        <v>277</v>
      </c>
      <c r="B283" s="125" t="s">
        <v>1000</v>
      </c>
      <c r="C283" s="125" t="s">
        <v>1001</v>
      </c>
      <c r="D283" s="125" t="s">
        <v>1002</v>
      </c>
      <c r="E283" s="92">
        <v>2018</v>
      </c>
      <c r="F283" s="55" t="s">
        <v>1003</v>
      </c>
      <c r="G283" s="55" t="s">
        <v>1004</v>
      </c>
      <c r="H283" s="55" t="s">
        <v>629</v>
      </c>
      <c r="I283" s="55" t="s">
        <v>19</v>
      </c>
      <c r="J283" s="55" t="s">
        <v>20</v>
      </c>
      <c r="K283" s="55">
        <v>70</v>
      </c>
      <c r="L283" s="55" t="s">
        <v>21</v>
      </c>
      <c r="M283" s="20"/>
      <c r="N283" s="20"/>
      <c r="O283" s="20"/>
      <c r="P283" s="20"/>
      <c r="Q283" s="20"/>
      <c r="R283" s="20"/>
      <c r="S283" s="20"/>
      <c r="T283" s="20"/>
      <c r="U283" s="20"/>
    </row>
    <row r="284" spans="1:154" ht="39" customHeight="1">
      <c r="A284" s="17">
        <v>278</v>
      </c>
      <c r="B284" s="113" t="s">
        <v>1005</v>
      </c>
      <c r="C284" s="113" t="s">
        <v>1006</v>
      </c>
      <c r="D284" s="113" t="s">
        <v>226</v>
      </c>
      <c r="E284" s="80">
        <v>2018</v>
      </c>
      <c r="F284" s="39" t="s">
        <v>1007</v>
      </c>
      <c r="G284" s="39" t="s">
        <v>143</v>
      </c>
      <c r="H284" s="39" t="s">
        <v>194</v>
      </c>
      <c r="I284" s="39" t="s">
        <v>27</v>
      </c>
      <c r="J284" s="39" t="s">
        <v>28</v>
      </c>
      <c r="K284" s="39" t="s">
        <v>294</v>
      </c>
      <c r="L284" s="39" t="s">
        <v>21</v>
      </c>
      <c r="M284" s="20"/>
      <c r="N284" s="20"/>
      <c r="O284" s="20"/>
      <c r="P284" s="20"/>
      <c r="Q284" s="20"/>
      <c r="R284" s="20"/>
      <c r="S284" s="20"/>
      <c r="T284" s="20"/>
      <c r="U284" s="20"/>
    </row>
    <row r="285" spans="1:154" ht="39" customHeight="1">
      <c r="A285" s="17">
        <v>279</v>
      </c>
      <c r="B285" s="113" t="s">
        <v>1008</v>
      </c>
      <c r="C285" s="113" t="s">
        <v>1009</v>
      </c>
      <c r="D285" s="113" t="s">
        <v>226</v>
      </c>
      <c r="E285" s="80">
        <v>2018</v>
      </c>
      <c r="F285" s="39" t="s">
        <v>1010</v>
      </c>
      <c r="G285" s="39" t="s">
        <v>36</v>
      </c>
      <c r="H285" s="39" t="s">
        <v>194</v>
      </c>
      <c r="I285" s="39" t="s">
        <v>27</v>
      </c>
      <c r="J285" s="39" t="s">
        <v>28</v>
      </c>
      <c r="K285" s="39" t="s">
        <v>294</v>
      </c>
      <c r="L285" s="39" t="s">
        <v>21</v>
      </c>
      <c r="M285" s="20"/>
      <c r="N285" s="20"/>
      <c r="O285" s="20"/>
      <c r="P285" s="20"/>
      <c r="Q285" s="20"/>
      <c r="R285" s="20"/>
      <c r="S285" s="20"/>
      <c r="T285" s="20"/>
      <c r="U285" s="20"/>
    </row>
    <row r="286" spans="1:154" ht="39" customHeight="1">
      <c r="A286" s="17">
        <v>280</v>
      </c>
      <c r="B286" s="113" t="s">
        <v>1011</v>
      </c>
      <c r="C286" s="113" t="s">
        <v>1012</v>
      </c>
      <c r="D286" s="113" t="s">
        <v>226</v>
      </c>
      <c r="E286" s="80" t="s">
        <v>353</v>
      </c>
      <c r="F286" s="39" t="s">
        <v>1013</v>
      </c>
      <c r="G286" s="39" t="s">
        <v>1014</v>
      </c>
      <c r="H286" s="39" t="s">
        <v>194</v>
      </c>
      <c r="I286" s="39" t="s">
        <v>27</v>
      </c>
      <c r="J286" s="39" t="s">
        <v>28</v>
      </c>
      <c r="K286" s="39" t="s">
        <v>299</v>
      </c>
      <c r="L286" s="39" t="s">
        <v>21</v>
      </c>
      <c r="M286" s="20"/>
      <c r="N286" s="20"/>
      <c r="O286" s="20"/>
      <c r="P286" s="20"/>
      <c r="Q286" s="20"/>
      <c r="R286" s="20"/>
      <c r="S286" s="20"/>
      <c r="T286" s="20"/>
      <c r="U286" s="20"/>
    </row>
    <row r="287" spans="1:154" ht="39" customHeight="1">
      <c r="A287" s="17">
        <v>281</v>
      </c>
      <c r="B287" s="106" t="s">
        <v>1015</v>
      </c>
      <c r="C287" s="106" t="s">
        <v>1016</v>
      </c>
      <c r="D287" s="106" t="s">
        <v>110</v>
      </c>
      <c r="E287" s="73">
        <v>2018</v>
      </c>
      <c r="F287" s="32" t="s">
        <v>1017</v>
      </c>
      <c r="G287" s="32" t="s">
        <v>112</v>
      </c>
      <c r="H287" s="32" t="s">
        <v>1018</v>
      </c>
      <c r="I287" s="32" t="s">
        <v>27</v>
      </c>
      <c r="J287" s="32" t="s">
        <v>28</v>
      </c>
      <c r="K287" s="32">
        <v>80</v>
      </c>
      <c r="L287" s="32" t="s">
        <v>39</v>
      </c>
      <c r="M287" s="20"/>
      <c r="N287" s="20"/>
      <c r="O287" s="20"/>
      <c r="P287" s="20"/>
      <c r="Q287" s="20"/>
      <c r="R287" s="20"/>
      <c r="S287" s="20"/>
      <c r="T287" s="20"/>
      <c r="U287" s="20"/>
    </row>
    <row r="288" spans="1:154" ht="39" customHeight="1">
      <c r="A288" s="17">
        <v>282</v>
      </c>
      <c r="B288" s="118" t="s">
        <v>1019</v>
      </c>
      <c r="C288" s="118" t="str">
        <f>HYPERLINK("https://www.yakaboo.ua/ua/do-chapli-na-urodini.html","До Чаплі на уродини")</f>
        <v>До Чаплі на уродини</v>
      </c>
      <c r="D288" s="118" t="s">
        <v>453</v>
      </c>
      <c r="E288" s="86">
        <v>2017</v>
      </c>
      <c r="F288" s="46" t="s">
        <v>1020</v>
      </c>
      <c r="G288" s="46" t="s">
        <v>1021</v>
      </c>
      <c r="H288" s="46" t="s">
        <v>1022</v>
      </c>
      <c r="I288" s="46" t="s">
        <v>19</v>
      </c>
      <c r="J288" s="46" t="s">
        <v>28</v>
      </c>
      <c r="K288" s="46">
        <v>70</v>
      </c>
      <c r="L288" s="46" t="s">
        <v>21</v>
      </c>
      <c r="M288" s="20"/>
      <c r="N288" s="20"/>
      <c r="O288" s="20"/>
      <c r="P288" s="20"/>
      <c r="Q288" s="20"/>
      <c r="R288" s="20"/>
      <c r="S288" s="20"/>
      <c r="T288" s="20"/>
      <c r="U288" s="20"/>
    </row>
    <row r="289" spans="1:154" ht="39" customHeight="1">
      <c r="A289" s="17">
        <v>283</v>
      </c>
      <c r="B289" s="110" t="s">
        <v>1023</v>
      </c>
      <c r="C289" s="110" t="s">
        <v>1024</v>
      </c>
      <c r="D289" s="110" t="s">
        <v>523</v>
      </c>
      <c r="E289" s="77">
        <v>2018</v>
      </c>
      <c r="F289" s="36" t="s">
        <v>1025</v>
      </c>
      <c r="G289" s="47" t="s">
        <v>91</v>
      </c>
      <c r="H289" s="36" t="s">
        <v>271</v>
      </c>
      <c r="I289" s="36" t="s">
        <v>19</v>
      </c>
      <c r="J289" s="36" t="s">
        <v>28</v>
      </c>
      <c r="K289" s="36" t="s">
        <v>1026</v>
      </c>
      <c r="L289" s="36" t="s">
        <v>33</v>
      </c>
      <c r="M289" s="20"/>
      <c r="N289" s="20"/>
      <c r="O289" s="20"/>
      <c r="P289" s="20"/>
      <c r="Q289" s="20"/>
      <c r="R289" s="20"/>
      <c r="S289" s="20"/>
      <c r="T289" s="20"/>
      <c r="U289" s="20"/>
    </row>
    <row r="290" spans="1:154" ht="39" customHeight="1">
      <c r="A290" s="17">
        <v>284</v>
      </c>
      <c r="B290" s="113" t="s">
        <v>1027</v>
      </c>
      <c r="C290" s="113" t="s">
        <v>1028</v>
      </c>
      <c r="D290" s="113" t="s">
        <v>1029</v>
      </c>
      <c r="E290" s="80">
        <v>2018</v>
      </c>
      <c r="F290" s="39" t="s">
        <v>1030</v>
      </c>
      <c r="G290" s="39"/>
      <c r="H290" s="39" t="s">
        <v>1031</v>
      </c>
      <c r="I290" s="39" t="s">
        <v>27</v>
      </c>
      <c r="J290" s="39" t="s">
        <v>20</v>
      </c>
      <c r="K290" s="39">
        <v>80</v>
      </c>
      <c r="L290" s="39" t="s">
        <v>21</v>
      </c>
      <c r="M290" s="20"/>
      <c r="N290" s="20"/>
      <c r="O290" s="20"/>
      <c r="P290" s="20"/>
      <c r="Q290" s="20"/>
      <c r="R290" s="20"/>
      <c r="S290" s="20"/>
      <c r="T290" s="20"/>
      <c r="U290" s="20"/>
    </row>
    <row r="291" spans="1:154" ht="39" customHeight="1">
      <c r="A291" s="17">
        <v>285</v>
      </c>
      <c r="B291" s="114" t="s">
        <v>1032</v>
      </c>
      <c r="C291" s="114" t="s">
        <v>1033</v>
      </c>
      <c r="D291" s="114" t="s">
        <v>308</v>
      </c>
      <c r="E291" s="81">
        <v>2018</v>
      </c>
      <c r="F291" s="41" t="s">
        <v>1034</v>
      </c>
      <c r="G291" s="42" t="s">
        <v>137</v>
      </c>
      <c r="H291" s="41" t="s">
        <v>315</v>
      </c>
      <c r="I291" s="41" t="s">
        <v>27</v>
      </c>
      <c r="J291" s="41" t="s">
        <v>311</v>
      </c>
      <c r="K291" s="41">
        <v>80</v>
      </c>
      <c r="L291" s="41" t="s">
        <v>21</v>
      </c>
      <c r="M291" s="20"/>
      <c r="N291" s="20"/>
      <c r="O291" s="20"/>
      <c r="P291" s="20"/>
      <c r="Q291" s="20"/>
      <c r="R291" s="20"/>
      <c r="S291" s="20"/>
      <c r="T291" s="20"/>
      <c r="U291" s="20"/>
    </row>
    <row r="292" spans="1:154" ht="39" customHeight="1">
      <c r="A292" s="17">
        <v>286</v>
      </c>
      <c r="B292" s="114" t="s">
        <v>1035</v>
      </c>
      <c r="C292" s="114" t="s">
        <v>1036</v>
      </c>
      <c r="D292" s="114" t="s">
        <v>308</v>
      </c>
      <c r="E292" s="81">
        <v>2017</v>
      </c>
      <c r="F292" s="41" t="s">
        <v>1037</v>
      </c>
      <c r="G292" s="42" t="s">
        <v>116</v>
      </c>
      <c r="H292" s="41" t="s">
        <v>310</v>
      </c>
      <c r="I292" s="41" t="s">
        <v>27</v>
      </c>
      <c r="J292" s="41" t="s">
        <v>20</v>
      </c>
      <c r="K292" s="41">
        <v>80</v>
      </c>
      <c r="L292" s="41" t="s">
        <v>1038</v>
      </c>
      <c r="M292" s="20"/>
      <c r="N292" s="20"/>
      <c r="O292" s="20"/>
      <c r="P292" s="20"/>
      <c r="Q292" s="20"/>
      <c r="R292" s="20"/>
      <c r="S292" s="20"/>
      <c r="T292" s="20"/>
      <c r="U292" s="20"/>
    </row>
    <row r="293" spans="1:154" ht="39" customHeight="1">
      <c r="A293" s="17">
        <v>287</v>
      </c>
      <c r="B293" s="112" t="s">
        <v>1039</v>
      </c>
      <c r="C293" s="112" t="s">
        <v>1040</v>
      </c>
      <c r="D293" s="112" t="s">
        <v>239</v>
      </c>
      <c r="E293" s="79">
        <v>2018</v>
      </c>
      <c r="F293" s="38" t="s">
        <v>1041</v>
      </c>
      <c r="G293" s="40" t="s">
        <v>455</v>
      </c>
      <c r="H293" s="38" t="s">
        <v>293</v>
      </c>
      <c r="I293" s="38" t="s">
        <v>418</v>
      </c>
      <c r="J293" s="38" t="s">
        <v>20</v>
      </c>
      <c r="K293" s="38">
        <v>80</v>
      </c>
      <c r="L293" s="38" t="s">
        <v>39</v>
      </c>
      <c r="M293" s="20"/>
      <c r="N293" s="20"/>
      <c r="O293" s="20"/>
      <c r="P293" s="20"/>
      <c r="Q293" s="20"/>
      <c r="R293" s="20"/>
      <c r="S293" s="20"/>
      <c r="T293" s="20"/>
      <c r="U293" s="20"/>
    </row>
    <row r="294" spans="1:154" ht="39" customHeight="1">
      <c r="A294" s="17">
        <v>288</v>
      </c>
      <c r="B294" s="109" t="s">
        <v>1042</v>
      </c>
      <c r="C294" s="109" t="s">
        <v>1043</v>
      </c>
      <c r="D294" s="109" t="s">
        <v>1044</v>
      </c>
      <c r="E294" s="76">
        <v>2017</v>
      </c>
      <c r="F294" s="22" t="s">
        <v>1045</v>
      </c>
      <c r="G294" s="23">
        <v>272</v>
      </c>
      <c r="H294" s="22" t="s">
        <v>1046</v>
      </c>
      <c r="I294" s="22" t="s">
        <v>19</v>
      </c>
      <c r="J294" s="22" t="s">
        <v>20</v>
      </c>
      <c r="K294" s="22">
        <v>70</v>
      </c>
      <c r="L294" s="22" t="s">
        <v>21</v>
      </c>
      <c r="M294" s="20"/>
      <c r="N294" s="20"/>
      <c r="O294" s="20"/>
      <c r="P294" s="20"/>
      <c r="Q294" s="20"/>
      <c r="R294" s="20"/>
      <c r="S294" s="20"/>
      <c r="T294" s="20"/>
      <c r="U294" s="20"/>
    </row>
    <row r="295" spans="1:154" ht="39" customHeight="1">
      <c r="A295" s="17">
        <v>289</v>
      </c>
      <c r="B295" s="109" t="s">
        <v>1047</v>
      </c>
      <c r="C295" s="109" t="s">
        <v>1048</v>
      </c>
      <c r="D295" s="109" t="s">
        <v>1044</v>
      </c>
      <c r="E295" s="76">
        <v>2017</v>
      </c>
      <c r="F295" s="22" t="s">
        <v>1049</v>
      </c>
      <c r="G295" s="23">
        <v>320</v>
      </c>
      <c r="H295" s="22" t="s">
        <v>1046</v>
      </c>
      <c r="I295" s="22" t="s">
        <v>19</v>
      </c>
      <c r="J295" s="22" t="s">
        <v>20</v>
      </c>
      <c r="K295" s="22">
        <v>70</v>
      </c>
      <c r="L295" s="22" t="s">
        <v>21</v>
      </c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1:154" ht="39" customHeight="1">
      <c r="A296" s="17">
        <v>290</v>
      </c>
      <c r="B296" s="106" t="s">
        <v>1050</v>
      </c>
      <c r="C296" s="106" t="s">
        <v>1051</v>
      </c>
      <c r="D296" s="106" t="s">
        <v>1052</v>
      </c>
      <c r="E296" s="73">
        <v>2017</v>
      </c>
      <c r="F296" s="32" t="s">
        <v>1053</v>
      </c>
      <c r="G296" s="32"/>
      <c r="H296" s="32" t="s">
        <v>172</v>
      </c>
      <c r="I296" s="32" t="s">
        <v>27</v>
      </c>
      <c r="J296" s="32" t="s">
        <v>28</v>
      </c>
      <c r="K296" s="32">
        <v>70</v>
      </c>
      <c r="L296" s="32" t="s">
        <v>1054</v>
      </c>
      <c r="M296" s="20"/>
      <c r="N296" s="20"/>
      <c r="O296" s="20"/>
      <c r="P296" s="20"/>
      <c r="Q296" s="20"/>
      <c r="R296" s="20"/>
      <c r="S296" s="20"/>
      <c r="T296" s="20"/>
      <c r="U296" s="20"/>
    </row>
    <row r="297" spans="1:154" ht="48.75" customHeight="1">
      <c r="A297" s="17">
        <v>291</v>
      </c>
      <c r="B297" s="110" t="s">
        <v>1055</v>
      </c>
      <c r="C297" s="110" t="s">
        <v>1056</v>
      </c>
      <c r="D297" s="110" t="s">
        <v>187</v>
      </c>
      <c r="E297" s="77">
        <v>2017</v>
      </c>
      <c r="F297" s="36" t="s">
        <v>1057</v>
      </c>
      <c r="G297" s="36">
        <v>160</v>
      </c>
      <c r="H297" s="36" t="s">
        <v>1058</v>
      </c>
      <c r="I297" s="36" t="s">
        <v>19</v>
      </c>
      <c r="J297" s="36" t="s">
        <v>20</v>
      </c>
      <c r="K297" s="36">
        <v>60</v>
      </c>
      <c r="L297" s="36" t="s">
        <v>21</v>
      </c>
      <c r="M297" s="20"/>
      <c r="N297" s="20"/>
      <c r="O297" s="20"/>
      <c r="P297" s="20"/>
      <c r="Q297" s="20"/>
      <c r="R297" s="20"/>
      <c r="S297" s="20"/>
      <c r="T297" s="20"/>
      <c r="U297" s="20"/>
    </row>
    <row r="298" spans="1:154" ht="50.25" customHeight="1">
      <c r="A298" s="17">
        <v>292</v>
      </c>
      <c r="B298" s="110" t="s">
        <v>1059</v>
      </c>
      <c r="C298" s="110" t="s">
        <v>1060</v>
      </c>
      <c r="D298" s="110" t="s">
        <v>187</v>
      </c>
      <c r="E298" s="77">
        <v>2018</v>
      </c>
      <c r="F298" s="36" t="s">
        <v>1061</v>
      </c>
      <c r="G298" s="36">
        <v>192</v>
      </c>
      <c r="H298" s="36" t="s">
        <v>377</v>
      </c>
      <c r="I298" s="36" t="s">
        <v>378</v>
      </c>
      <c r="J298" s="36" t="s">
        <v>28</v>
      </c>
      <c r="K298" s="36">
        <v>52</v>
      </c>
      <c r="L298" s="36" t="s">
        <v>21</v>
      </c>
      <c r="M298" s="20"/>
      <c r="N298" s="20"/>
      <c r="O298" s="20"/>
      <c r="P298" s="20"/>
      <c r="Q298" s="20"/>
      <c r="R298" s="20"/>
      <c r="S298" s="20"/>
      <c r="T298" s="20"/>
      <c r="U298" s="20"/>
    </row>
    <row r="299" spans="1:154" s="13" customFormat="1" ht="39" customHeight="1">
      <c r="A299" s="17">
        <v>293</v>
      </c>
      <c r="B299" s="99" t="s">
        <v>1062</v>
      </c>
      <c r="C299" s="99" t="str">
        <f>HYPERLINK("https://starylev.com.ua/happy-end-popry-vse","Happy end, попри все?")</f>
        <v>Happy end, попри все?</v>
      </c>
      <c r="D299" s="99" t="s">
        <v>23</v>
      </c>
      <c r="E299" s="66">
        <v>2018</v>
      </c>
      <c r="F299" s="27" t="s">
        <v>1063</v>
      </c>
      <c r="G299" s="27" t="s">
        <v>167</v>
      </c>
      <c r="H299" s="27" t="s">
        <v>32</v>
      </c>
      <c r="I299" s="27" t="s">
        <v>27</v>
      </c>
      <c r="J299" s="27" t="s">
        <v>28</v>
      </c>
      <c r="K299" s="27">
        <v>60</v>
      </c>
      <c r="L299" s="27" t="s">
        <v>21</v>
      </c>
      <c r="M299" s="20"/>
      <c r="N299" s="20"/>
      <c r="O299" s="20"/>
      <c r="P299" s="20"/>
      <c r="Q299" s="20"/>
      <c r="R299" s="20"/>
      <c r="S299" s="20"/>
      <c r="T299" s="20"/>
      <c r="U299" s="20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</row>
    <row r="300" spans="1:154" s="13" customFormat="1" ht="39" customHeight="1">
      <c r="A300" s="17">
        <v>294</v>
      </c>
      <c r="B300" s="99" t="s">
        <v>1064</v>
      </c>
      <c r="C300" s="99" t="str">
        <f>HYPERLINK("https://starylev.com.ua/bilyy-popil","Білий попіл")</f>
        <v>Білий попіл</v>
      </c>
      <c r="D300" s="99" t="s">
        <v>23</v>
      </c>
      <c r="E300" s="66">
        <v>2018</v>
      </c>
      <c r="F300" s="27" t="s">
        <v>1065</v>
      </c>
      <c r="G300" s="27" t="s">
        <v>140</v>
      </c>
      <c r="H300" s="27" t="s">
        <v>26</v>
      </c>
      <c r="I300" s="27" t="s">
        <v>27</v>
      </c>
      <c r="J300" s="27" t="s">
        <v>28</v>
      </c>
      <c r="K300" s="27">
        <v>60</v>
      </c>
      <c r="L300" s="27" t="s">
        <v>21</v>
      </c>
      <c r="M300" s="20"/>
      <c r="N300" s="20"/>
      <c r="O300" s="20"/>
      <c r="P300" s="20"/>
      <c r="Q300" s="20"/>
      <c r="R300" s="20"/>
      <c r="S300" s="20"/>
      <c r="T300" s="20"/>
      <c r="U300" s="20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</row>
    <row r="301" spans="1:154" s="13" customFormat="1" ht="39" customHeight="1">
      <c r="A301" s="17">
        <v>295</v>
      </c>
      <c r="B301" s="99" t="s">
        <v>1066</v>
      </c>
      <c r="C301" s="99" t="str">
        <f>HYPERLINK("https://starylev.com.ua/bog-dribnyc","Бог дрібниць")</f>
        <v>Бог дрібниць</v>
      </c>
      <c r="D301" s="99" t="s">
        <v>23</v>
      </c>
      <c r="E301" s="66">
        <v>2018</v>
      </c>
      <c r="F301" s="27" t="s">
        <v>1067</v>
      </c>
      <c r="G301" s="27" t="s">
        <v>17</v>
      </c>
      <c r="H301" s="27" t="s">
        <v>26</v>
      </c>
      <c r="I301" s="27" t="s">
        <v>27</v>
      </c>
      <c r="J301" s="27" t="s">
        <v>28</v>
      </c>
      <c r="K301" s="27">
        <v>60</v>
      </c>
      <c r="L301" s="27" t="s">
        <v>21</v>
      </c>
      <c r="M301" s="20"/>
      <c r="N301" s="20"/>
      <c r="O301" s="20"/>
      <c r="P301" s="20"/>
      <c r="Q301" s="20"/>
      <c r="R301" s="20"/>
      <c r="S301" s="20"/>
      <c r="T301" s="20"/>
      <c r="U301" s="20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</row>
    <row r="302" spans="1:154" s="13" customFormat="1" ht="39" customHeight="1">
      <c r="A302" s="17">
        <v>296</v>
      </c>
      <c r="B302" s="99" t="s">
        <v>1068</v>
      </c>
      <c r="C302" s="99" t="str">
        <f>HYPERLINK("https://starylev.com.ua/pid-sklyanym-kovpakom","Під скляним ковпаком")</f>
        <v>Під скляним ковпаком</v>
      </c>
      <c r="D302" s="99" t="s">
        <v>23</v>
      </c>
      <c r="E302" s="66">
        <v>2018</v>
      </c>
      <c r="F302" s="27" t="s">
        <v>1069</v>
      </c>
      <c r="G302" s="27" t="s">
        <v>370</v>
      </c>
      <c r="H302" s="27" t="s">
        <v>67</v>
      </c>
      <c r="I302" s="27" t="s">
        <v>27</v>
      </c>
      <c r="J302" s="27" t="s">
        <v>28</v>
      </c>
      <c r="K302" s="27">
        <v>90</v>
      </c>
      <c r="L302" s="27" t="s">
        <v>39</v>
      </c>
      <c r="M302" s="20"/>
      <c r="N302" s="20"/>
      <c r="O302" s="20"/>
      <c r="P302" s="20"/>
      <c r="Q302" s="20"/>
      <c r="R302" s="20"/>
      <c r="S302" s="20"/>
      <c r="T302" s="20"/>
      <c r="U302" s="20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</row>
    <row r="303" spans="1:154" s="13" customFormat="1" ht="39" customHeight="1">
      <c r="A303" s="17">
        <v>297</v>
      </c>
      <c r="B303" s="99" t="s">
        <v>1070</v>
      </c>
      <c r="C303" s="99" t="str">
        <f>HYPERLINK("https://starylev.com.ua/sny-neofita","Сни неофіта")</f>
        <v>Сни неофіта</v>
      </c>
      <c r="D303" s="99" t="s">
        <v>23</v>
      </c>
      <c r="E303" s="66">
        <v>2017</v>
      </c>
      <c r="F303" s="27" t="s">
        <v>1071</v>
      </c>
      <c r="G303" s="27" t="s">
        <v>116</v>
      </c>
      <c r="H303" s="27" t="s">
        <v>26</v>
      </c>
      <c r="I303" s="27" t="s">
        <v>27</v>
      </c>
      <c r="J303" s="27" t="s">
        <v>28</v>
      </c>
      <c r="K303" s="27">
        <v>60</v>
      </c>
      <c r="L303" s="27" t="s">
        <v>21</v>
      </c>
      <c r="M303" s="20"/>
      <c r="N303" s="20"/>
      <c r="O303" s="20"/>
      <c r="P303" s="20"/>
      <c r="Q303" s="20"/>
      <c r="R303" s="20"/>
      <c r="S303" s="20"/>
      <c r="T303" s="20"/>
      <c r="U303" s="20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</row>
    <row r="304" spans="1:154" ht="39" customHeight="1">
      <c r="A304" s="17">
        <v>298</v>
      </c>
      <c r="B304" s="100" t="s">
        <v>1072</v>
      </c>
      <c r="C304" s="100" t="s">
        <v>1073</v>
      </c>
      <c r="D304" s="100" t="s">
        <v>1074</v>
      </c>
      <c r="E304" s="67">
        <v>2018</v>
      </c>
      <c r="F304" s="18" t="s">
        <v>1075</v>
      </c>
      <c r="G304" s="18" t="s">
        <v>455</v>
      </c>
      <c r="H304" s="18" t="s">
        <v>32</v>
      </c>
      <c r="I304" s="18" t="s">
        <v>19</v>
      </c>
      <c r="J304" s="18" t="s">
        <v>20</v>
      </c>
      <c r="K304" s="18">
        <v>80</v>
      </c>
      <c r="L304" s="18" t="s">
        <v>21</v>
      </c>
      <c r="M304" s="20"/>
      <c r="N304" s="20"/>
      <c r="O304" s="20"/>
      <c r="P304" s="20"/>
      <c r="Q304" s="20"/>
      <c r="R304" s="20"/>
      <c r="S304" s="20"/>
      <c r="T304" s="20"/>
      <c r="U304" s="20"/>
    </row>
    <row r="305" spans="1:154" s="13" customFormat="1" ht="39" customHeight="1">
      <c r="A305" s="17">
        <v>299</v>
      </c>
      <c r="B305" s="98" t="s">
        <v>1076</v>
      </c>
      <c r="C305" s="98" t="s">
        <v>1077</v>
      </c>
      <c r="D305" s="98" t="s">
        <v>15</v>
      </c>
      <c r="E305" s="65">
        <v>2017</v>
      </c>
      <c r="F305" s="19" t="s">
        <v>1078</v>
      </c>
      <c r="G305" s="19" t="s">
        <v>125</v>
      </c>
      <c r="H305" s="19" t="s">
        <v>1079</v>
      </c>
      <c r="I305" s="19" t="s">
        <v>19</v>
      </c>
      <c r="J305" s="19" t="s">
        <v>20</v>
      </c>
      <c r="K305" s="19">
        <v>70</v>
      </c>
      <c r="L305" s="19" t="s">
        <v>21</v>
      </c>
      <c r="M305" s="20"/>
      <c r="N305" s="20"/>
      <c r="O305" s="20"/>
      <c r="P305" s="20"/>
      <c r="Q305" s="20"/>
      <c r="R305" s="20"/>
      <c r="S305" s="20"/>
      <c r="T305" s="20"/>
      <c r="U305" s="20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</row>
    <row r="306" spans="1:154" s="13" customFormat="1" ht="39" customHeight="1">
      <c r="A306" s="17">
        <v>300</v>
      </c>
      <c r="B306" s="98" t="s">
        <v>1080</v>
      </c>
      <c r="C306" s="98" t="s">
        <v>1081</v>
      </c>
      <c r="D306" s="98" t="s">
        <v>15</v>
      </c>
      <c r="E306" s="65">
        <v>2017</v>
      </c>
      <c r="F306" s="19" t="s">
        <v>1082</v>
      </c>
      <c r="G306" s="19" t="s">
        <v>853</v>
      </c>
      <c r="H306" s="19" t="s">
        <v>126</v>
      </c>
      <c r="I306" s="19" t="s">
        <v>19</v>
      </c>
      <c r="J306" s="19" t="s">
        <v>20</v>
      </c>
      <c r="K306" s="19">
        <v>80</v>
      </c>
      <c r="L306" s="19" t="s">
        <v>21</v>
      </c>
      <c r="M306" s="20"/>
      <c r="N306" s="20"/>
      <c r="O306" s="20"/>
      <c r="P306" s="20"/>
      <c r="Q306" s="20"/>
      <c r="R306" s="20"/>
      <c r="S306" s="20"/>
      <c r="T306" s="20"/>
      <c r="U306" s="20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</row>
    <row r="307" spans="1:154" ht="39" customHeight="1">
      <c r="A307" s="17">
        <v>301</v>
      </c>
      <c r="B307" s="110" t="s">
        <v>1083</v>
      </c>
      <c r="C307" s="110" t="s">
        <v>1084</v>
      </c>
      <c r="D307" s="110" t="s">
        <v>383</v>
      </c>
      <c r="E307" s="77">
        <v>2018</v>
      </c>
      <c r="F307" s="36" t="s">
        <v>1085</v>
      </c>
      <c r="G307" s="36" t="s">
        <v>731</v>
      </c>
      <c r="H307" s="36" t="s">
        <v>102</v>
      </c>
      <c r="I307" s="36" t="s">
        <v>378</v>
      </c>
      <c r="J307" s="36" t="s">
        <v>20</v>
      </c>
      <c r="K307" s="36">
        <v>70</v>
      </c>
      <c r="L307" s="36" t="s">
        <v>21</v>
      </c>
      <c r="M307" s="20"/>
      <c r="N307" s="20"/>
      <c r="O307" s="20"/>
      <c r="P307" s="20"/>
      <c r="Q307" s="20"/>
      <c r="R307" s="20"/>
      <c r="S307" s="20"/>
      <c r="T307" s="20"/>
      <c r="U307" s="20"/>
    </row>
    <row r="308" spans="1:154" ht="39" customHeight="1">
      <c r="A308" s="17">
        <v>302</v>
      </c>
      <c r="B308" s="110" t="s">
        <v>924</v>
      </c>
      <c r="C308" s="110" t="s">
        <v>1086</v>
      </c>
      <c r="D308" s="110" t="s">
        <v>383</v>
      </c>
      <c r="E308" s="77">
        <v>2018</v>
      </c>
      <c r="F308" s="36" t="s">
        <v>1087</v>
      </c>
      <c r="G308" s="36" t="s">
        <v>72</v>
      </c>
      <c r="H308" s="36" t="s">
        <v>102</v>
      </c>
      <c r="I308" s="36" t="s">
        <v>378</v>
      </c>
      <c r="J308" s="36" t="s">
        <v>20</v>
      </c>
      <c r="K308" s="36">
        <v>70</v>
      </c>
      <c r="L308" s="36" t="s">
        <v>21</v>
      </c>
      <c r="M308" s="20"/>
      <c r="N308" s="20"/>
      <c r="O308" s="20"/>
      <c r="P308" s="20"/>
      <c r="Q308" s="20"/>
      <c r="R308" s="20"/>
      <c r="S308" s="20"/>
      <c r="T308" s="20"/>
      <c r="U308" s="20"/>
    </row>
    <row r="309" spans="1:154" ht="39" customHeight="1">
      <c r="A309" s="17">
        <v>303</v>
      </c>
      <c r="B309" s="110" t="s">
        <v>1088</v>
      </c>
      <c r="C309" s="110" t="s">
        <v>1089</v>
      </c>
      <c r="D309" s="110" t="s">
        <v>383</v>
      </c>
      <c r="E309" s="77">
        <v>2018</v>
      </c>
      <c r="F309" s="36" t="s">
        <v>1090</v>
      </c>
      <c r="G309" s="36" t="s">
        <v>392</v>
      </c>
      <c r="H309" s="36" t="s">
        <v>102</v>
      </c>
      <c r="I309" s="36" t="s">
        <v>378</v>
      </c>
      <c r="J309" s="36" t="s">
        <v>20</v>
      </c>
      <c r="K309" s="36">
        <v>70</v>
      </c>
      <c r="L309" s="36" t="s">
        <v>21</v>
      </c>
      <c r="M309" s="20"/>
      <c r="N309" s="20"/>
      <c r="O309" s="20"/>
      <c r="P309" s="20"/>
      <c r="Q309" s="20"/>
      <c r="R309" s="20"/>
      <c r="S309" s="20"/>
      <c r="T309" s="20"/>
      <c r="U309" s="20"/>
    </row>
    <row r="310" spans="1:154" ht="39" customHeight="1">
      <c r="A310" s="17">
        <v>304</v>
      </c>
      <c r="B310" s="116" t="s">
        <v>1091</v>
      </c>
      <c r="C310" s="116" t="s">
        <v>1092</v>
      </c>
      <c r="D310" s="116" t="s">
        <v>387</v>
      </c>
      <c r="E310" s="84">
        <v>2017</v>
      </c>
      <c r="F310" s="44" t="s">
        <v>1093</v>
      </c>
      <c r="G310" s="44" t="s">
        <v>1094</v>
      </c>
      <c r="H310" s="44" t="s">
        <v>194</v>
      </c>
      <c r="I310" s="44" t="s">
        <v>27</v>
      </c>
      <c r="J310" s="44" t="s">
        <v>28</v>
      </c>
      <c r="K310" s="44">
        <v>65</v>
      </c>
      <c r="L310" s="44" t="s">
        <v>21</v>
      </c>
      <c r="M310" s="20"/>
      <c r="N310" s="20"/>
      <c r="O310" s="20"/>
      <c r="P310" s="20"/>
      <c r="Q310" s="20"/>
      <c r="R310" s="20"/>
      <c r="S310" s="20"/>
      <c r="T310" s="20"/>
      <c r="U310" s="20"/>
    </row>
    <row r="311" spans="1:154" ht="39" customHeight="1">
      <c r="A311" s="17">
        <v>305</v>
      </c>
      <c r="B311" s="116" t="s">
        <v>1095</v>
      </c>
      <c r="C311" s="116" t="s">
        <v>1096</v>
      </c>
      <c r="D311" s="116" t="s">
        <v>387</v>
      </c>
      <c r="E311" s="84">
        <v>2018</v>
      </c>
      <c r="F311" s="44" t="s">
        <v>1097</v>
      </c>
      <c r="G311" s="44" t="s">
        <v>437</v>
      </c>
      <c r="H311" s="44" t="s">
        <v>102</v>
      </c>
      <c r="I311" s="44" t="s">
        <v>27</v>
      </c>
      <c r="J311" s="44" t="s">
        <v>28</v>
      </c>
      <c r="K311" s="44">
        <v>60</v>
      </c>
      <c r="L311" s="44" t="s">
        <v>21</v>
      </c>
      <c r="M311" s="20"/>
      <c r="N311" s="20"/>
      <c r="O311" s="20"/>
      <c r="P311" s="20"/>
      <c r="Q311" s="20"/>
      <c r="R311" s="20"/>
      <c r="S311" s="20"/>
      <c r="T311" s="20"/>
      <c r="U311" s="20"/>
    </row>
    <row r="312" spans="1:154" ht="39" customHeight="1">
      <c r="A312" s="17">
        <v>306</v>
      </c>
      <c r="B312" s="116" t="s">
        <v>1098</v>
      </c>
      <c r="C312" s="116" t="s">
        <v>1099</v>
      </c>
      <c r="D312" s="116" t="s">
        <v>387</v>
      </c>
      <c r="E312" s="84">
        <v>2018</v>
      </c>
      <c r="F312" s="44" t="s">
        <v>1100</v>
      </c>
      <c r="G312" s="44" t="s">
        <v>1101</v>
      </c>
      <c r="H312" s="44" t="s">
        <v>1102</v>
      </c>
      <c r="I312" s="44" t="s">
        <v>27</v>
      </c>
      <c r="J312" s="44" t="s">
        <v>20</v>
      </c>
      <c r="K312" s="44">
        <v>200</v>
      </c>
      <c r="L312" s="44" t="s">
        <v>39</v>
      </c>
      <c r="M312" s="20"/>
      <c r="N312" s="20"/>
      <c r="O312" s="20"/>
      <c r="P312" s="20"/>
      <c r="Q312" s="20"/>
      <c r="R312" s="20"/>
      <c r="S312" s="20"/>
      <c r="T312" s="20"/>
      <c r="U312" s="20"/>
    </row>
    <row r="313" spans="1:154" ht="39" customHeight="1">
      <c r="A313" s="17">
        <v>307</v>
      </c>
      <c r="B313" s="116" t="s">
        <v>1103</v>
      </c>
      <c r="C313" s="116" t="s">
        <v>1104</v>
      </c>
      <c r="D313" s="116" t="s">
        <v>387</v>
      </c>
      <c r="E313" s="84">
        <v>2018</v>
      </c>
      <c r="F313" s="44" t="s">
        <v>1105</v>
      </c>
      <c r="G313" s="44" t="s">
        <v>1101</v>
      </c>
      <c r="H313" s="44" t="s">
        <v>1102</v>
      </c>
      <c r="I313" s="44" t="s">
        <v>27</v>
      </c>
      <c r="J313" s="44" t="s">
        <v>20</v>
      </c>
      <c r="K313" s="44">
        <v>200</v>
      </c>
      <c r="L313" s="44" t="s">
        <v>39</v>
      </c>
      <c r="M313" s="20"/>
      <c r="N313" s="20"/>
      <c r="O313" s="20"/>
      <c r="P313" s="20"/>
      <c r="Q313" s="20"/>
      <c r="R313" s="20"/>
      <c r="S313" s="20"/>
      <c r="T313" s="20"/>
      <c r="U313" s="20"/>
    </row>
    <row r="314" spans="1:154" ht="39" customHeight="1">
      <c r="A314" s="17">
        <v>308</v>
      </c>
      <c r="B314" s="116" t="s">
        <v>1106</v>
      </c>
      <c r="C314" s="116" t="s">
        <v>1107</v>
      </c>
      <c r="D314" s="116" t="s">
        <v>387</v>
      </c>
      <c r="E314" s="84">
        <v>2018</v>
      </c>
      <c r="F314" s="44" t="s">
        <v>1108</v>
      </c>
      <c r="G314" s="44" t="s">
        <v>1101</v>
      </c>
      <c r="H314" s="44" t="s">
        <v>1102</v>
      </c>
      <c r="I314" s="44" t="s">
        <v>27</v>
      </c>
      <c r="J314" s="44" t="s">
        <v>20</v>
      </c>
      <c r="K314" s="44">
        <v>200</v>
      </c>
      <c r="L314" s="44" t="s">
        <v>39</v>
      </c>
      <c r="M314" s="20"/>
      <c r="N314" s="20"/>
      <c r="O314" s="20"/>
      <c r="P314" s="20"/>
      <c r="Q314" s="20"/>
      <c r="R314" s="20"/>
      <c r="S314" s="20"/>
      <c r="T314" s="20"/>
      <c r="U314" s="20"/>
    </row>
    <row r="315" spans="1:154" ht="46.5" customHeight="1">
      <c r="A315" s="17">
        <v>309</v>
      </c>
      <c r="B315" s="103" t="s">
        <v>1109</v>
      </c>
      <c r="C315" s="103" t="str">
        <f>HYPERLINK("http://www.lybid.org.ua/istoriia/%D0%BF%D1%80%D0%BE%D0%B9%D1%82%D0%B8-%D0%BA%D1%80%D1%96%D0%B7%D1%8C-%D1%87%D0%BE%D1%80%D0%BD%D0%BE%D0%B1%D0%B8%D0%BB%D1%8C-detail","Пройти крізь Чорнобиль ")</f>
        <v xml:space="preserve">Пройти крізь Чорнобиль </v>
      </c>
      <c r="D315" s="103" t="s">
        <v>161</v>
      </c>
      <c r="E315" s="70">
        <v>2018</v>
      </c>
      <c r="F315" s="30" t="s">
        <v>1110</v>
      </c>
      <c r="G315" s="30" t="s">
        <v>1111</v>
      </c>
      <c r="H315" s="30" t="s">
        <v>50</v>
      </c>
      <c r="I315" s="30" t="s">
        <v>19</v>
      </c>
      <c r="J315" s="30" t="s">
        <v>20</v>
      </c>
      <c r="K315" s="30" t="s">
        <v>63</v>
      </c>
      <c r="L315" s="30" t="s">
        <v>21</v>
      </c>
      <c r="M315" s="20"/>
      <c r="N315" s="20"/>
      <c r="O315" s="20"/>
      <c r="P315" s="20"/>
      <c r="Q315" s="20"/>
      <c r="R315" s="20"/>
      <c r="S315" s="20"/>
      <c r="T315" s="20"/>
      <c r="U315" s="20"/>
    </row>
    <row r="316" spans="1:154" s="8" customFormat="1" ht="39" customHeight="1">
      <c r="A316" s="17">
        <v>310</v>
      </c>
      <c r="B316" s="112" t="s">
        <v>1112</v>
      </c>
      <c r="C316" s="112" t="s">
        <v>1113</v>
      </c>
      <c r="D316" s="112" t="s">
        <v>206</v>
      </c>
      <c r="E316" s="79">
        <v>2017</v>
      </c>
      <c r="F316" s="38" t="s">
        <v>1114</v>
      </c>
      <c r="G316" s="38" t="s">
        <v>1115</v>
      </c>
      <c r="H316" s="38" t="s">
        <v>26</v>
      </c>
      <c r="I316" s="38" t="s">
        <v>19</v>
      </c>
      <c r="J316" s="38" t="s">
        <v>20</v>
      </c>
      <c r="K316" s="38">
        <v>70</v>
      </c>
      <c r="L316" s="38" t="s">
        <v>21</v>
      </c>
      <c r="M316" s="20"/>
      <c r="N316" s="20"/>
      <c r="O316" s="20"/>
      <c r="P316" s="20"/>
      <c r="Q316" s="20"/>
      <c r="R316" s="20"/>
      <c r="S316" s="20"/>
      <c r="T316" s="20"/>
      <c r="U316" s="20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</row>
    <row r="317" spans="1:154" ht="39" customHeight="1">
      <c r="A317" s="17">
        <v>311</v>
      </c>
      <c r="B317" s="110" t="s">
        <v>1116</v>
      </c>
      <c r="C317" s="110" t="str">
        <f>HYPERLINK("https://www.arthuss.com.ua/shop/365","365. Книжка на кожен день. Щоб справляти враження культурної людини")</f>
        <v>365. Книжка на кожен день. Щоб справляти враження культурної людини</v>
      </c>
      <c r="D317" s="110" t="s">
        <v>415</v>
      </c>
      <c r="E317" s="77">
        <v>2018</v>
      </c>
      <c r="F317" s="36" t="s">
        <v>1117</v>
      </c>
      <c r="G317" s="36" t="s">
        <v>516</v>
      </c>
      <c r="H317" s="36" t="s">
        <v>1118</v>
      </c>
      <c r="I317" s="36" t="s">
        <v>418</v>
      </c>
      <c r="J317" s="36" t="s">
        <v>163</v>
      </c>
      <c r="K317" s="36">
        <v>115</v>
      </c>
      <c r="L317" s="36" t="s">
        <v>39</v>
      </c>
      <c r="M317" s="20"/>
      <c r="N317" s="20"/>
      <c r="O317" s="20"/>
      <c r="P317" s="20"/>
      <c r="Q317" s="20"/>
      <c r="R317" s="20"/>
      <c r="S317" s="20"/>
      <c r="T317" s="20"/>
      <c r="U317" s="20"/>
    </row>
    <row r="318" spans="1:154" ht="39" customHeight="1">
      <c r="A318" s="17">
        <v>312</v>
      </c>
      <c r="B318" s="115" t="s">
        <v>1119</v>
      </c>
      <c r="C318" s="115" t="s">
        <v>1120</v>
      </c>
      <c r="D318" s="115" t="s">
        <v>486</v>
      </c>
      <c r="E318" s="82">
        <v>2017</v>
      </c>
      <c r="F318" s="43" t="s">
        <v>1121</v>
      </c>
      <c r="G318" s="43" t="s">
        <v>1122</v>
      </c>
      <c r="H318" s="43" t="s">
        <v>194</v>
      </c>
      <c r="I318" s="43" t="s">
        <v>19</v>
      </c>
      <c r="J318" s="43" t="s">
        <v>28</v>
      </c>
      <c r="K318" s="43">
        <v>65</v>
      </c>
      <c r="L318" s="43" t="s">
        <v>21</v>
      </c>
      <c r="M318" s="20"/>
      <c r="N318" s="20"/>
      <c r="O318" s="20"/>
      <c r="P318" s="20"/>
      <c r="Q318" s="20"/>
      <c r="R318" s="20"/>
      <c r="S318" s="20"/>
      <c r="T318" s="20"/>
      <c r="U318" s="20"/>
    </row>
    <row r="319" spans="1:154" ht="39" customHeight="1">
      <c r="A319" s="17">
        <v>313</v>
      </c>
      <c r="B319" s="115" t="s">
        <v>1123</v>
      </c>
      <c r="C319" s="115" t="s">
        <v>1124</v>
      </c>
      <c r="D319" s="115" t="s">
        <v>486</v>
      </c>
      <c r="E319" s="82">
        <v>2018</v>
      </c>
      <c r="F319" s="43" t="s">
        <v>1125</v>
      </c>
      <c r="G319" s="43" t="s">
        <v>116</v>
      </c>
      <c r="H319" s="43" t="s">
        <v>1126</v>
      </c>
      <c r="I319" s="43" t="s">
        <v>19</v>
      </c>
      <c r="J319" s="43" t="s">
        <v>20</v>
      </c>
      <c r="K319" s="43">
        <v>80</v>
      </c>
      <c r="L319" s="43" t="s">
        <v>21</v>
      </c>
      <c r="M319" s="20"/>
      <c r="N319" s="20"/>
      <c r="O319" s="20"/>
      <c r="P319" s="20"/>
      <c r="Q319" s="20"/>
      <c r="R319" s="20"/>
      <c r="S319" s="20"/>
      <c r="T319" s="20"/>
      <c r="U319" s="20"/>
    </row>
    <row r="320" spans="1:154" s="13" customFormat="1" ht="39" customHeight="1">
      <c r="A320" s="17">
        <v>314</v>
      </c>
      <c r="B320" s="104" t="s">
        <v>1127</v>
      </c>
      <c r="C320" s="104" t="s">
        <v>1128</v>
      </c>
      <c r="D320" s="105" t="s">
        <v>89</v>
      </c>
      <c r="E320" s="71">
        <v>2018</v>
      </c>
      <c r="F320" s="17" t="s">
        <v>1129</v>
      </c>
      <c r="G320" s="31" t="s">
        <v>244</v>
      </c>
      <c r="H320" s="17" t="s">
        <v>1130</v>
      </c>
      <c r="I320" s="17" t="s">
        <v>378</v>
      </c>
      <c r="J320" s="17" t="s">
        <v>20</v>
      </c>
      <c r="K320" s="17">
        <v>80</v>
      </c>
      <c r="L320" s="17" t="s">
        <v>21</v>
      </c>
      <c r="M320" s="20"/>
      <c r="N320" s="20"/>
      <c r="O320" s="20"/>
      <c r="P320" s="20"/>
      <c r="Q320" s="20"/>
      <c r="R320" s="20"/>
      <c r="S320" s="20"/>
      <c r="T320" s="20"/>
      <c r="U320" s="20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</row>
    <row r="321" spans="1:154" ht="39" customHeight="1">
      <c r="A321" s="17">
        <v>315</v>
      </c>
      <c r="B321" s="117" t="s">
        <v>1131</v>
      </c>
      <c r="C321" s="117" t="str">
        <f>HYPERLINK("https://kis.prom.ua/p747984856-den-prapora-oleksandr.html","Тесла та машина на космічній енергії")</f>
        <v>Тесла та машина на космічній енергії</v>
      </c>
      <c r="D321" s="117" t="s">
        <v>424</v>
      </c>
      <c r="E321" s="85">
        <v>2018</v>
      </c>
      <c r="F321" s="45" t="s">
        <v>1132</v>
      </c>
      <c r="G321" s="45" t="s">
        <v>91</v>
      </c>
      <c r="H321" s="45" t="s">
        <v>50</v>
      </c>
      <c r="I321" s="45" t="s">
        <v>378</v>
      </c>
      <c r="J321" s="45" t="s">
        <v>20</v>
      </c>
      <c r="K321" s="45">
        <v>70</v>
      </c>
      <c r="L321" s="45" t="s">
        <v>21</v>
      </c>
      <c r="M321" s="20"/>
      <c r="N321" s="20"/>
      <c r="O321" s="20"/>
      <c r="P321" s="20"/>
      <c r="Q321" s="20"/>
      <c r="R321" s="20"/>
      <c r="S321" s="20"/>
      <c r="T321" s="20"/>
      <c r="U321" s="20"/>
    </row>
    <row r="322" spans="1:154" s="13" customFormat="1" ht="39" customHeight="1">
      <c r="A322" s="17">
        <v>316</v>
      </c>
      <c r="B322" s="100" t="s">
        <v>1133</v>
      </c>
      <c r="C322" s="100" t="s">
        <v>1134</v>
      </c>
      <c r="D322" s="100" t="s">
        <v>47</v>
      </c>
      <c r="E322" s="67">
        <v>2017</v>
      </c>
      <c r="F322" s="18" t="s">
        <v>1135</v>
      </c>
      <c r="G322" s="18" t="s">
        <v>250</v>
      </c>
      <c r="H322" s="18" t="s">
        <v>194</v>
      </c>
      <c r="I322" s="18" t="s">
        <v>51</v>
      </c>
      <c r="J322" s="18" t="s">
        <v>52</v>
      </c>
      <c r="K322" s="18">
        <v>65</v>
      </c>
      <c r="L322" s="18" t="s">
        <v>21</v>
      </c>
      <c r="M322" s="20"/>
      <c r="N322" s="20"/>
      <c r="O322" s="20"/>
      <c r="P322" s="20"/>
      <c r="Q322" s="20"/>
      <c r="R322" s="20"/>
      <c r="S322" s="20"/>
      <c r="T322" s="20"/>
      <c r="U322" s="20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</row>
    <row r="323" spans="1:154" s="9" customFormat="1" ht="39" customHeight="1">
      <c r="A323" s="17">
        <v>317</v>
      </c>
      <c r="B323" s="117" t="s">
        <v>1136</v>
      </c>
      <c r="C323" s="117" t="s">
        <v>1137</v>
      </c>
      <c r="D323" s="117" t="s">
        <v>611</v>
      </c>
      <c r="E323" s="85">
        <v>2017</v>
      </c>
      <c r="F323" s="45" t="s">
        <v>1138</v>
      </c>
      <c r="G323" s="45" t="s">
        <v>132</v>
      </c>
      <c r="H323" s="45" t="s">
        <v>172</v>
      </c>
      <c r="I323" s="45" t="s">
        <v>19</v>
      </c>
      <c r="J323" s="45" t="s">
        <v>20</v>
      </c>
      <c r="K323" s="45">
        <v>100</v>
      </c>
      <c r="L323" s="45" t="s">
        <v>39</v>
      </c>
      <c r="M323" s="20"/>
      <c r="N323" s="20"/>
      <c r="O323" s="20"/>
      <c r="P323" s="20"/>
      <c r="Q323" s="20"/>
      <c r="R323" s="20"/>
      <c r="S323" s="20"/>
      <c r="T323" s="20"/>
      <c r="U323" s="20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</row>
    <row r="324" spans="1:154" s="9" customFormat="1" ht="39" customHeight="1">
      <c r="A324" s="17">
        <v>318</v>
      </c>
      <c r="B324" s="117" t="s">
        <v>1139</v>
      </c>
      <c r="C324" s="117" t="s">
        <v>1140</v>
      </c>
      <c r="D324" s="117" t="s">
        <v>611</v>
      </c>
      <c r="E324" s="85">
        <v>2017</v>
      </c>
      <c r="F324" s="45" t="s">
        <v>1141</v>
      </c>
      <c r="G324" s="45" t="s">
        <v>132</v>
      </c>
      <c r="H324" s="45" t="s">
        <v>172</v>
      </c>
      <c r="I324" s="45" t="s">
        <v>19</v>
      </c>
      <c r="J324" s="45" t="s">
        <v>20</v>
      </c>
      <c r="K324" s="45">
        <v>100</v>
      </c>
      <c r="L324" s="45" t="s">
        <v>39</v>
      </c>
      <c r="M324" s="20"/>
      <c r="N324" s="20"/>
      <c r="O324" s="20"/>
      <c r="P324" s="20"/>
      <c r="Q324" s="20"/>
      <c r="R324" s="20"/>
      <c r="S324" s="20"/>
      <c r="T324" s="20"/>
      <c r="U324" s="20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</row>
    <row r="325" spans="1:154" ht="39" customHeight="1">
      <c r="A325" s="17">
        <v>319</v>
      </c>
      <c r="B325" s="110" t="s">
        <v>507</v>
      </c>
      <c r="C325" s="110" t="s">
        <v>1142</v>
      </c>
      <c r="D325" s="110" t="s">
        <v>509</v>
      </c>
      <c r="E325" s="77">
        <v>2018</v>
      </c>
      <c r="F325" s="36" t="s">
        <v>1143</v>
      </c>
      <c r="G325" s="36"/>
      <c r="H325" s="36" t="s">
        <v>26</v>
      </c>
      <c r="I325" s="36" t="s">
        <v>19</v>
      </c>
      <c r="J325" s="36" t="s">
        <v>28</v>
      </c>
      <c r="K325" s="36">
        <v>60</v>
      </c>
      <c r="L325" s="36" t="s">
        <v>21</v>
      </c>
      <c r="M325" s="20"/>
      <c r="N325" s="20"/>
      <c r="O325" s="20"/>
      <c r="P325" s="20"/>
      <c r="Q325" s="20"/>
      <c r="R325" s="20"/>
      <c r="S325" s="20"/>
      <c r="T325" s="20"/>
      <c r="U325" s="20"/>
    </row>
    <row r="326" spans="1:154" ht="39" customHeight="1">
      <c r="A326" s="17">
        <v>320</v>
      </c>
      <c r="B326" s="110" t="s">
        <v>507</v>
      </c>
      <c r="C326" s="110" t="s">
        <v>1144</v>
      </c>
      <c r="D326" s="110" t="s">
        <v>509</v>
      </c>
      <c r="E326" s="77">
        <v>2017</v>
      </c>
      <c r="F326" s="36" t="s">
        <v>1145</v>
      </c>
      <c r="G326" s="36" t="s">
        <v>636</v>
      </c>
      <c r="H326" s="36" t="s">
        <v>1145</v>
      </c>
      <c r="I326" s="36" t="s">
        <v>378</v>
      </c>
      <c r="J326" s="36" t="s">
        <v>28</v>
      </c>
      <c r="K326" s="36">
        <v>60</v>
      </c>
      <c r="L326" s="36" t="s">
        <v>21</v>
      </c>
      <c r="M326" s="20"/>
      <c r="N326" s="20"/>
      <c r="O326" s="20"/>
      <c r="P326" s="20"/>
      <c r="Q326" s="20"/>
      <c r="R326" s="20"/>
      <c r="S326" s="20"/>
      <c r="T326" s="20"/>
      <c r="U326" s="20"/>
    </row>
    <row r="327" spans="1:154" s="8" customFormat="1" ht="39" customHeight="1">
      <c r="A327" s="17">
        <v>321</v>
      </c>
      <c r="B327" s="119" t="s">
        <v>104</v>
      </c>
      <c r="C327" s="119" t="s">
        <v>1146</v>
      </c>
      <c r="D327" s="119" t="s">
        <v>615</v>
      </c>
      <c r="E327" s="87">
        <v>2018</v>
      </c>
      <c r="F327" s="48" t="s">
        <v>1147</v>
      </c>
      <c r="G327" s="48" t="s">
        <v>132</v>
      </c>
      <c r="H327" s="48" t="s">
        <v>513</v>
      </c>
      <c r="I327" s="48" t="s">
        <v>27</v>
      </c>
      <c r="J327" s="48" t="s">
        <v>28</v>
      </c>
      <c r="K327" s="48">
        <v>80</v>
      </c>
      <c r="L327" s="48" t="s">
        <v>21</v>
      </c>
      <c r="M327" s="20"/>
      <c r="N327" s="20"/>
      <c r="O327" s="20"/>
      <c r="P327" s="20"/>
      <c r="Q327" s="20"/>
      <c r="R327" s="20"/>
      <c r="S327" s="20"/>
      <c r="T327" s="20"/>
      <c r="U327" s="20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</row>
    <row r="328" spans="1:154" s="8" customFormat="1" ht="39" customHeight="1">
      <c r="A328" s="17">
        <v>322</v>
      </c>
      <c r="B328" s="119" t="s">
        <v>1148</v>
      </c>
      <c r="C328" s="119" t="s">
        <v>1149</v>
      </c>
      <c r="D328" s="119" t="s">
        <v>615</v>
      </c>
      <c r="E328" s="87">
        <v>2017</v>
      </c>
      <c r="F328" s="48" t="s">
        <v>1150</v>
      </c>
      <c r="G328" s="48" t="s">
        <v>137</v>
      </c>
      <c r="H328" s="48" t="s">
        <v>172</v>
      </c>
      <c r="I328" s="48" t="s">
        <v>27</v>
      </c>
      <c r="J328" s="48" t="s">
        <v>163</v>
      </c>
      <c r="K328" s="48">
        <v>115</v>
      </c>
      <c r="L328" s="48" t="s">
        <v>39</v>
      </c>
      <c r="M328" s="20"/>
      <c r="N328" s="20"/>
      <c r="O328" s="20"/>
      <c r="P328" s="20"/>
      <c r="Q328" s="20"/>
      <c r="R328" s="20"/>
      <c r="S328" s="20"/>
      <c r="T328" s="20"/>
      <c r="U328" s="20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</row>
    <row r="329" spans="1:154" s="8" customFormat="1" ht="39" customHeight="1">
      <c r="A329" s="17">
        <v>323</v>
      </c>
      <c r="B329" s="119" t="s">
        <v>1151</v>
      </c>
      <c r="C329" s="119" t="s">
        <v>1152</v>
      </c>
      <c r="D329" s="119" t="s">
        <v>615</v>
      </c>
      <c r="E329" s="87">
        <v>2017</v>
      </c>
      <c r="F329" s="48" t="s">
        <v>1153</v>
      </c>
      <c r="G329" s="48" t="s">
        <v>97</v>
      </c>
      <c r="H329" s="48" t="s">
        <v>172</v>
      </c>
      <c r="I329" s="48" t="s">
        <v>27</v>
      </c>
      <c r="J329" s="48" t="s">
        <v>163</v>
      </c>
      <c r="K329" s="48">
        <v>130</v>
      </c>
      <c r="L329" s="48" t="s">
        <v>39</v>
      </c>
      <c r="M329" s="20"/>
      <c r="N329" s="20"/>
      <c r="O329" s="20"/>
      <c r="P329" s="20"/>
      <c r="Q329" s="20"/>
      <c r="R329" s="20"/>
      <c r="S329" s="20"/>
      <c r="T329" s="20"/>
      <c r="U329" s="20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</row>
    <row r="330" spans="1:154" ht="39" customHeight="1">
      <c r="A330" s="17">
        <v>324</v>
      </c>
      <c r="B330" s="122" t="s">
        <v>1154</v>
      </c>
      <c r="C330" s="122" t="s">
        <v>1155</v>
      </c>
      <c r="D330" s="122" t="s">
        <v>832</v>
      </c>
      <c r="E330" s="89">
        <v>2018</v>
      </c>
      <c r="F330" s="51" t="s">
        <v>1156</v>
      </c>
      <c r="G330" s="51" t="s">
        <v>244</v>
      </c>
      <c r="H330" s="51" t="s">
        <v>605</v>
      </c>
      <c r="I330" s="51" t="s">
        <v>19</v>
      </c>
      <c r="J330" s="51" t="s">
        <v>20</v>
      </c>
      <c r="K330" s="51">
        <v>80</v>
      </c>
      <c r="L330" s="51" t="s">
        <v>21</v>
      </c>
      <c r="M330" s="20"/>
      <c r="N330" s="20"/>
      <c r="O330" s="20"/>
      <c r="P330" s="20"/>
      <c r="Q330" s="20"/>
      <c r="R330" s="20"/>
      <c r="S330" s="20"/>
      <c r="T330" s="20"/>
      <c r="U330" s="20"/>
    </row>
    <row r="331" spans="1:154" ht="39" customHeight="1">
      <c r="A331" s="17">
        <v>325</v>
      </c>
      <c r="B331" s="113" t="s">
        <v>1157</v>
      </c>
      <c r="C331" s="113" t="s">
        <v>1158</v>
      </c>
      <c r="D331" s="113" t="s">
        <v>226</v>
      </c>
      <c r="E331" s="80">
        <v>2018</v>
      </c>
      <c r="F331" s="39" t="s">
        <v>1159</v>
      </c>
      <c r="G331" s="39" t="s">
        <v>25</v>
      </c>
      <c r="H331" s="39" t="s">
        <v>194</v>
      </c>
      <c r="I331" s="39" t="s">
        <v>27</v>
      </c>
      <c r="J331" s="39" t="s">
        <v>28</v>
      </c>
      <c r="K331" s="39" t="s">
        <v>294</v>
      </c>
      <c r="L331" s="39" t="s">
        <v>21</v>
      </c>
      <c r="M331" s="20"/>
      <c r="N331" s="20"/>
      <c r="O331" s="20"/>
      <c r="P331" s="20"/>
      <c r="Q331" s="20"/>
      <c r="R331" s="20"/>
      <c r="S331" s="20"/>
      <c r="T331" s="20"/>
      <c r="U331" s="20"/>
    </row>
    <row r="332" spans="1:154" ht="39" customHeight="1">
      <c r="A332" s="17">
        <v>326</v>
      </c>
      <c r="B332" s="113" t="s">
        <v>1160</v>
      </c>
      <c r="C332" s="113" t="s">
        <v>1161</v>
      </c>
      <c r="D332" s="113" t="s">
        <v>226</v>
      </c>
      <c r="E332" s="80">
        <v>2018</v>
      </c>
      <c r="F332" s="39" t="s">
        <v>1162</v>
      </c>
      <c r="G332" s="39" t="s">
        <v>116</v>
      </c>
      <c r="H332" s="39" t="s">
        <v>194</v>
      </c>
      <c r="I332" s="39" t="s">
        <v>27</v>
      </c>
      <c r="J332" s="39" t="s">
        <v>28</v>
      </c>
      <c r="K332" s="39" t="s">
        <v>299</v>
      </c>
      <c r="L332" s="39" t="s">
        <v>21</v>
      </c>
      <c r="M332" s="20"/>
      <c r="N332" s="20"/>
      <c r="O332" s="20"/>
      <c r="P332" s="20"/>
      <c r="Q332" s="20"/>
      <c r="R332" s="20"/>
      <c r="S332" s="20"/>
      <c r="T332" s="20"/>
      <c r="U332" s="20"/>
    </row>
    <row r="333" spans="1:154" ht="39" customHeight="1">
      <c r="A333" s="17">
        <v>327</v>
      </c>
      <c r="B333" s="113" t="s">
        <v>621</v>
      </c>
      <c r="C333" s="113" t="s">
        <v>1163</v>
      </c>
      <c r="D333" s="113" t="s">
        <v>226</v>
      </c>
      <c r="E333" s="80">
        <v>2018</v>
      </c>
      <c r="F333" s="39" t="s">
        <v>1164</v>
      </c>
      <c r="G333" s="39" t="s">
        <v>125</v>
      </c>
      <c r="H333" s="39" t="s">
        <v>194</v>
      </c>
      <c r="I333" s="39" t="s">
        <v>27</v>
      </c>
      <c r="J333" s="39" t="s">
        <v>28</v>
      </c>
      <c r="K333" s="39" t="s">
        <v>294</v>
      </c>
      <c r="L333" s="39" t="s">
        <v>21</v>
      </c>
      <c r="M333" s="20"/>
      <c r="N333" s="20"/>
      <c r="O333" s="20"/>
      <c r="P333" s="20"/>
      <c r="Q333" s="20"/>
      <c r="R333" s="20"/>
      <c r="S333" s="20"/>
      <c r="T333" s="20"/>
      <c r="U333" s="20"/>
    </row>
    <row r="334" spans="1:154" ht="39" customHeight="1">
      <c r="A334" s="17">
        <v>328</v>
      </c>
      <c r="B334" s="113" t="s">
        <v>1165</v>
      </c>
      <c r="C334" s="113" t="s">
        <v>1166</v>
      </c>
      <c r="D334" s="113" t="s">
        <v>226</v>
      </c>
      <c r="E334" s="80" t="s">
        <v>353</v>
      </c>
      <c r="F334" s="39" t="s">
        <v>1167</v>
      </c>
      <c r="G334" s="39" t="s">
        <v>140</v>
      </c>
      <c r="H334" s="39" t="s">
        <v>194</v>
      </c>
      <c r="I334" s="39" t="s">
        <v>27</v>
      </c>
      <c r="J334" s="39" t="s">
        <v>28</v>
      </c>
      <c r="K334" s="39" t="s">
        <v>294</v>
      </c>
      <c r="L334" s="39" t="s">
        <v>21</v>
      </c>
      <c r="M334" s="20"/>
      <c r="N334" s="20"/>
      <c r="O334" s="20"/>
      <c r="P334" s="20"/>
      <c r="Q334" s="20"/>
      <c r="R334" s="20"/>
      <c r="S334" s="20"/>
      <c r="T334" s="20"/>
      <c r="U334" s="20"/>
    </row>
    <row r="335" spans="1:154" ht="39" customHeight="1">
      <c r="A335" s="17">
        <v>329</v>
      </c>
      <c r="B335" s="107" t="s">
        <v>1168</v>
      </c>
      <c r="C335" s="107" t="str">
        <f>HYPERLINK("https://www.bohdan-books.com/catalog/book/128663/","Ніч у самотньому жовтні : роман")</f>
        <v>Ніч у самотньому жовтні : роман</v>
      </c>
      <c r="D335" s="107" t="s">
        <v>443</v>
      </c>
      <c r="E335" s="74">
        <v>2018</v>
      </c>
      <c r="F335" s="33" t="s">
        <v>1169</v>
      </c>
      <c r="G335" s="33" t="s">
        <v>1170</v>
      </c>
      <c r="H335" s="33" t="s">
        <v>748</v>
      </c>
      <c r="I335" s="33" t="s">
        <v>51</v>
      </c>
      <c r="J335" s="33" t="s">
        <v>52</v>
      </c>
      <c r="K335" s="33">
        <v>55</v>
      </c>
      <c r="L335" s="33" t="s">
        <v>21</v>
      </c>
      <c r="M335" s="20"/>
      <c r="N335" s="20"/>
      <c r="O335" s="20"/>
      <c r="P335" s="20"/>
      <c r="Q335" s="20"/>
      <c r="R335" s="20"/>
      <c r="S335" s="20"/>
      <c r="T335" s="20"/>
      <c r="U335" s="20"/>
    </row>
    <row r="336" spans="1:154" s="8" customFormat="1" ht="39" customHeight="1">
      <c r="A336" s="17">
        <v>330</v>
      </c>
      <c r="B336" s="110" t="s">
        <v>1171</v>
      </c>
      <c r="C336" s="110" t="s">
        <v>1172</v>
      </c>
      <c r="D336" s="110" t="s">
        <v>751</v>
      </c>
      <c r="E336" s="77">
        <v>2018</v>
      </c>
      <c r="F336" s="36" t="s">
        <v>1173</v>
      </c>
      <c r="G336" s="36" t="s">
        <v>1174</v>
      </c>
      <c r="H336" s="36" t="s">
        <v>271</v>
      </c>
      <c r="I336" s="36" t="s">
        <v>1175</v>
      </c>
      <c r="J336" s="36" t="s">
        <v>1176</v>
      </c>
      <c r="K336" s="36">
        <v>90</v>
      </c>
      <c r="L336" s="36" t="s">
        <v>21</v>
      </c>
      <c r="M336" s="20"/>
      <c r="N336" s="20"/>
      <c r="O336" s="20"/>
      <c r="P336" s="20"/>
      <c r="Q336" s="20"/>
      <c r="R336" s="20"/>
      <c r="S336" s="20"/>
      <c r="T336" s="20"/>
      <c r="U336" s="20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</row>
    <row r="337" spans="1:154" ht="43.5" customHeight="1">
      <c r="A337" s="17">
        <v>331</v>
      </c>
      <c r="B337" s="106" t="s">
        <v>1177</v>
      </c>
      <c r="C337" s="106" t="s">
        <v>1178</v>
      </c>
      <c r="D337" s="106" t="s">
        <v>110</v>
      </c>
      <c r="E337" s="73">
        <v>2018</v>
      </c>
      <c r="F337" s="32" t="s">
        <v>1179</v>
      </c>
      <c r="G337" s="32" t="s">
        <v>137</v>
      </c>
      <c r="H337" s="32" t="s">
        <v>194</v>
      </c>
      <c r="I337" s="32" t="s">
        <v>27</v>
      </c>
      <c r="J337" s="32" t="s">
        <v>28</v>
      </c>
      <c r="K337" s="32">
        <v>70</v>
      </c>
      <c r="L337" s="32" t="s">
        <v>21</v>
      </c>
      <c r="M337" s="20"/>
      <c r="N337" s="20"/>
      <c r="O337" s="20"/>
      <c r="P337" s="20"/>
      <c r="Q337" s="20"/>
      <c r="R337" s="20"/>
      <c r="S337" s="20"/>
      <c r="T337" s="20"/>
      <c r="U337" s="20"/>
    </row>
    <row r="338" spans="1:154" ht="46.5" customHeight="1">
      <c r="A338" s="17">
        <v>332</v>
      </c>
      <c r="B338" s="106" t="s">
        <v>1180</v>
      </c>
      <c r="C338" s="106" t="s">
        <v>1181</v>
      </c>
      <c r="D338" s="106" t="s">
        <v>110</v>
      </c>
      <c r="E338" s="73">
        <v>2017</v>
      </c>
      <c r="F338" s="32" t="s">
        <v>1182</v>
      </c>
      <c r="G338" s="32" t="s">
        <v>918</v>
      </c>
      <c r="H338" s="32" t="s">
        <v>194</v>
      </c>
      <c r="I338" s="32" t="s">
        <v>27</v>
      </c>
      <c r="J338" s="32" t="s">
        <v>20</v>
      </c>
      <c r="K338" s="32">
        <v>70</v>
      </c>
      <c r="L338" s="32" t="s">
        <v>33</v>
      </c>
      <c r="M338" s="20"/>
      <c r="N338" s="20"/>
      <c r="O338" s="20"/>
      <c r="P338" s="20"/>
      <c r="Q338" s="20"/>
      <c r="R338" s="20"/>
      <c r="S338" s="20"/>
      <c r="T338" s="20"/>
      <c r="U338" s="20"/>
    </row>
    <row r="339" spans="1:154" ht="39" customHeight="1">
      <c r="A339" s="17">
        <v>333</v>
      </c>
      <c r="B339" s="106" t="s">
        <v>1183</v>
      </c>
      <c r="C339" s="106" t="s">
        <v>1184</v>
      </c>
      <c r="D339" s="106" t="s">
        <v>110</v>
      </c>
      <c r="E339" s="73">
        <v>2017</v>
      </c>
      <c r="F339" s="32" t="s">
        <v>1185</v>
      </c>
      <c r="G339" s="32" t="s">
        <v>36</v>
      </c>
      <c r="H339" s="32" t="s">
        <v>50</v>
      </c>
      <c r="I339" s="32" t="s">
        <v>27</v>
      </c>
      <c r="J339" s="32" t="s">
        <v>20</v>
      </c>
      <c r="K339" s="32">
        <v>70</v>
      </c>
      <c r="L339" s="32" t="s">
        <v>21</v>
      </c>
      <c r="M339" s="20"/>
      <c r="N339" s="20"/>
      <c r="O339" s="20"/>
      <c r="P339" s="20"/>
      <c r="Q339" s="20"/>
      <c r="R339" s="20"/>
      <c r="S339" s="20"/>
      <c r="T339" s="20"/>
      <c r="U339" s="20"/>
    </row>
    <row r="340" spans="1:154" ht="39" customHeight="1">
      <c r="A340" s="17">
        <v>334</v>
      </c>
      <c r="B340" s="106" t="s">
        <v>300</v>
      </c>
      <c r="C340" s="106" t="s">
        <v>1186</v>
      </c>
      <c r="D340" s="106" t="s">
        <v>302</v>
      </c>
      <c r="E340" s="73">
        <v>2018</v>
      </c>
      <c r="F340" s="32" t="s">
        <v>1187</v>
      </c>
      <c r="G340" s="32" t="s">
        <v>731</v>
      </c>
      <c r="H340" s="32" t="s">
        <v>241</v>
      </c>
      <c r="I340" s="32" t="s">
        <v>19</v>
      </c>
      <c r="J340" s="32" t="s">
        <v>20</v>
      </c>
      <c r="K340" s="32">
        <v>100</v>
      </c>
      <c r="L340" s="32" t="s">
        <v>39</v>
      </c>
      <c r="M340" s="20"/>
      <c r="N340" s="20"/>
      <c r="O340" s="20"/>
      <c r="P340" s="20"/>
      <c r="Q340" s="20"/>
      <c r="R340" s="20"/>
      <c r="S340" s="20"/>
      <c r="T340" s="20"/>
      <c r="U340" s="20"/>
    </row>
    <row r="341" spans="1:154" ht="39" customHeight="1">
      <c r="A341" s="17">
        <v>335</v>
      </c>
      <c r="B341" s="103" t="s">
        <v>1188</v>
      </c>
      <c r="C341" s="103" t="s">
        <v>1189</v>
      </c>
      <c r="D341" s="103" t="s">
        <v>1190</v>
      </c>
      <c r="E341" s="70">
        <v>2018</v>
      </c>
      <c r="F341" s="30" t="s">
        <v>1191</v>
      </c>
      <c r="G341" s="56" t="s">
        <v>413</v>
      </c>
      <c r="H341" s="30" t="s">
        <v>172</v>
      </c>
      <c r="I341" s="30" t="s">
        <v>19</v>
      </c>
      <c r="J341" s="30" t="s">
        <v>28</v>
      </c>
      <c r="K341" s="30">
        <v>60</v>
      </c>
      <c r="L341" s="30" t="s">
        <v>21</v>
      </c>
      <c r="M341" s="20"/>
      <c r="N341" s="20"/>
      <c r="O341" s="20"/>
      <c r="P341" s="20"/>
      <c r="Q341" s="20"/>
      <c r="R341" s="20"/>
      <c r="S341" s="20"/>
      <c r="T341" s="20"/>
      <c r="U341" s="20"/>
    </row>
    <row r="342" spans="1:154" s="9" customFormat="1" ht="39" customHeight="1">
      <c r="A342" s="17">
        <v>336</v>
      </c>
      <c r="B342" s="109" t="s">
        <v>12</v>
      </c>
      <c r="C342" s="109" t="s">
        <v>1192</v>
      </c>
      <c r="D342" s="109" t="s">
        <v>183</v>
      </c>
      <c r="E342" s="76">
        <v>2017</v>
      </c>
      <c r="F342" s="22" t="s">
        <v>1193</v>
      </c>
      <c r="G342" s="23" t="s">
        <v>392</v>
      </c>
      <c r="H342" s="22" t="s">
        <v>172</v>
      </c>
      <c r="I342" s="22" t="s">
        <v>19</v>
      </c>
      <c r="J342" s="22" t="s">
        <v>20</v>
      </c>
      <c r="K342" s="22">
        <v>120</v>
      </c>
      <c r="L342" s="22" t="s">
        <v>39</v>
      </c>
      <c r="M342" s="20"/>
      <c r="N342" s="20"/>
      <c r="O342" s="20"/>
      <c r="P342" s="20"/>
      <c r="Q342" s="20"/>
      <c r="R342" s="20"/>
      <c r="S342" s="20"/>
      <c r="T342" s="20"/>
      <c r="U342" s="20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</row>
    <row r="343" spans="1:154" ht="39" customHeight="1">
      <c r="A343" s="17">
        <v>337</v>
      </c>
      <c r="B343" s="112" t="s">
        <v>1194</v>
      </c>
      <c r="C343" s="112" t="s">
        <v>1195</v>
      </c>
      <c r="D343" s="112" t="s">
        <v>1196</v>
      </c>
      <c r="E343" s="79">
        <v>2018</v>
      </c>
      <c r="F343" s="38" t="s">
        <v>1197</v>
      </c>
      <c r="G343" s="40" t="s">
        <v>1198</v>
      </c>
      <c r="H343" s="38" t="s">
        <v>194</v>
      </c>
      <c r="I343" s="38" t="s">
        <v>19</v>
      </c>
      <c r="J343" s="38" t="s">
        <v>20</v>
      </c>
      <c r="K343" s="38">
        <v>60</v>
      </c>
      <c r="L343" s="38" t="s">
        <v>21</v>
      </c>
      <c r="M343" s="20"/>
      <c r="N343" s="20"/>
      <c r="O343" s="20"/>
      <c r="P343" s="20"/>
      <c r="Q343" s="20"/>
      <c r="R343" s="20"/>
      <c r="S343" s="20"/>
      <c r="T343" s="20"/>
      <c r="U343" s="20"/>
    </row>
    <row r="344" spans="1:154" ht="39" customHeight="1">
      <c r="A344" s="17">
        <v>338</v>
      </c>
      <c r="B344" s="112" t="s">
        <v>1194</v>
      </c>
      <c r="C344" s="112" t="s">
        <v>1199</v>
      </c>
      <c r="D344" s="112" t="s">
        <v>1196</v>
      </c>
      <c r="E344" s="79">
        <v>2018</v>
      </c>
      <c r="F344" s="38" t="s">
        <v>1200</v>
      </c>
      <c r="G344" s="40" t="s">
        <v>834</v>
      </c>
      <c r="H344" s="38" t="s">
        <v>194</v>
      </c>
      <c r="I344" s="38" t="s">
        <v>19</v>
      </c>
      <c r="J344" s="38" t="s">
        <v>20</v>
      </c>
      <c r="K344" s="38">
        <v>60</v>
      </c>
      <c r="L344" s="38" t="s">
        <v>21</v>
      </c>
      <c r="M344" s="20"/>
      <c r="N344" s="20"/>
      <c r="O344" s="20"/>
      <c r="P344" s="20"/>
      <c r="Q344" s="20"/>
      <c r="R344" s="20"/>
      <c r="S344" s="20"/>
      <c r="T344" s="20"/>
      <c r="U344" s="20"/>
    </row>
    <row r="345" spans="1:154" s="10" customFormat="1" ht="39" customHeight="1">
      <c r="A345" s="17">
        <v>339</v>
      </c>
      <c r="B345" s="126" t="s">
        <v>1201</v>
      </c>
      <c r="C345" s="126" t="s">
        <v>1202</v>
      </c>
      <c r="D345" s="126" t="s">
        <v>1203</v>
      </c>
      <c r="E345" s="93">
        <v>2017</v>
      </c>
      <c r="F345" s="24" t="s">
        <v>1204</v>
      </c>
      <c r="G345" s="25" t="s">
        <v>31</v>
      </c>
      <c r="H345" s="24" t="s">
        <v>555</v>
      </c>
      <c r="I345" s="24" t="s">
        <v>51</v>
      </c>
      <c r="J345" s="24" t="s">
        <v>223</v>
      </c>
      <c r="K345" s="24">
        <v>80</v>
      </c>
      <c r="L345" s="24" t="s">
        <v>21</v>
      </c>
      <c r="M345" s="20"/>
      <c r="N345" s="20"/>
      <c r="O345" s="20"/>
      <c r="P345" s="20"/>
      <c r="Q345" s="20"/>
      <c r="R345" s="20"/>
      <c r="S345" s="20"/>
      <c r="T345" s="20"/>
      <c r="U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</row>
    <row r="346" spans="1:154" ht="48.75" customHeight="1">
      <c r="A346" s="17">
        <v>340</v>
      </c>
      <c r="B346" s="112" t="s">
        <v>1205</v>
      </c>
      <c r="C346" s="112" t="s">
        <v>1206</v>
      </c>
      <c r="D346" s="112" t="s">
        <v>239</v>
      </c>
      <c r="E346" s="79">
        <v>2018</v>
      </c>
      <c r="F346" s="38" t="s">
        <v>1207</v>
      </c>
      <c r="G346" s="40" t="s">
        <v>157</v>
      </c>
      <c r="H346" s="38" t="s">
        <v>1208</v>
      </c>
      <c r="I346" s="38" t="s">
        <v>27</v>
      </c>
      <c r="J346" s="38" t="s">
        <v>20</v>
      </c>
      <c r="K346" s="38">
        <v>120</v>
      </c>
      <c r="L346" s="38" t="s">
        <v>39</v>
      </c>
      <c r="M346" s="20"/>
      <c r="N346" s="20"/>
      <c r="O346" s="20"/>
      <c r="P346" s="20"/>
      <c r="Q346" s="20"/>
      <c r="R346" s="20"/>
      <c r="S346" s="20"/>
      <c r="T346" s="20"/>
      <c r="U346" s="20"/>
    </row>
    <row r="347" spans="1:154" ht="39" customHeight="1">
      <c r="A347" s="17">
        <v>341</v>
      </c>
      <c r="B347" s="112" t="s">
        <v>1039</v>
      </c>
      <c r="C347" s="112" t="s">
        <v>1209</v>
      </c>
      <c r="D347" s="112" t="s">
        <v>239</v>
      </c>
      <c r="E347" s="79">
        <v>2018</v>
      </c>
      <c r="F347" s="38" t="s">
        <v>1210</v>
      </c>
      <c r="G347" s="40" t="s">
        <v>455</v>
      </c>
      <c r="H347" s="38" t="s">
        <v>293</v>
      </c>
      <c r="I347" s="38" t="s">
        <v>418</v>
      </c>
      <c r="J347" s="38" t="s">
        <v>20</v>
      </c>
      <c r="K347" s="38">
        <v>80</v>
      </c>
      <c r="L347" s="38" t="s">
        <v>39</v>
      </c>
      <c r="M347" s="20"/>
      <c r="N347" s="20"/>
      <c r="O347" s="20"/>
      <c r="P347" s="20"/>
      <c r="Q347" s="20"/>
      <c r="R347" s="20"/>
      <c r="S347" s="20"/>
      <c r="T347" s="20"/>
      <c r="U347" s="20"/>
    </row>
    <row r="348" spans="1:154" s="9" customFormat="1" ht="39" customHeight="1">
      <c r="A348" s="17">
        <v>342</v>
      </c>
      <c r="B348" s="114" t="s">
        <v>908</v>
      </c>
      <c r="C348" s="114" t="s">
        <v>1211</v>
      </c>
      <c r="D348" s="114" t="s">
        <v>1212</v>
      </c>
      <c r="E348" s="81">
        <v>2017</v>
      </c>
      <c r="F348" s="41" t="s">
        <v>1213</v>
      </c>
      <c r="G348" s="41">
        <v>160</v>
      </c>
      <c r="H348" s="41" t="s">
        <v>26</v>
      </c>
      <c r="I348" s="41" t="s">
        <v>19</v>
      </c>
      <c r="J348" s="41" t="s">
        <v>28</v>
      </c>
      <c r="K348" s="41" t="s">
        <v>1214</v>
      </c>
      <c r="L348" s="41" t="s">
        <v>21</v>
      </c>
      <c r="M348" s="20"/>
      <c r="N348" s="20"/>
      <c r="O348" s="20"/>
      <c r="P348" s="20"/>
      <c r="Q348" s="20"/>
      <c r="R348" s="20"/>
      <c r="S348" s="20"/>
      <c r="T348" s="20"/>
      <c r="U348" s="20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</row>
    <row r="349" spans="1:154" ht="39" customHeight="1">
      <c r="A349" s="17">
        <v>343</v>
      </c>
      <c r="B349" s="110" t="s">
        <v>877</v>
      </c>
      <c r="C349" s="110" t="s">
        <v>1215</v>
      </c>
      <c r="D349" s="110" t="s">
        <v>187</v>
      </c>
      <c r="E349" s="77">
        <v>2018</v>
      </c>
      <c r="F349" s="36" t="s">
        <v>1216</v>
      </c>
      <c r="G349" s="36">
        <v>508</v>
      </c>
      <c r="H349" s="36" t="s">
        <v>255</v>
      </c>
      <c r="I349" s="36" t="s">
        <v>19</v>
      </c>
      <c r="J349" s="36" t="s">
        <v>20</v>
      </c>
      <c r="K349" s="36">
        <v>60</v>
      </c>
      <c r="L349" s="36" t="s">
        <v>21</v>
      </c>
      <c r="M349" s="20"/>
      <c r="N349" s="20"/>
      <c r="O349" s="20"/>
      <c r="P349" s="20"/>
      <c r="Q349" s="20"/>
      <c r="R349" s="20"/>
      <c r="S349" s="20"/>
      <c r="T349" s="20"/>
      <c r="U349" s="20"/>
    </row>
    <row r="350" spans="1:154" ht="39" customHeight="1">
      <c r="A350" s="17">
        <v>344</v>
      </c>
      <c r="B350" s="110" t="s">
        <v>653</v>
      </c>
      <c r="C350" s="110" t="s">
        <v>1217</v>
      </c>
      <c r="D350" s="110" t="s">
        <v>187</v>
      </c>
      <c r="E350" s="77">
        <v>2018</v>
      </c>
      <c r="F350" s="36" t="s">
        <v>1218</v>
      </c>
      <c r="G350" s="36">
        <v>448</v>
      </c>
      <c r="H350" s="36" t="s">
        <v>189</v>
      </c>
      <c r="I350" s="36" t="s">
        <v>19</v>
      </c>
      <c r="J350" s="36" t="s">
        <v>20</v>
      </c>
      <c r="K350" s="36">
        <v>55</v>
      </c>
      <c r="L350" s="36" t="s">
        <v>21</v>
      </c>
      <c r="M350" s="20"/>
      <c r="N350" s="20"/>
      <c r="O350" s="20"/>
      <c r="P350" s="20"/>
      <c r="Q350" s="20"/>
      <c r="R350" s="20"/>
      <c r="S350" s="20"/>
      <c r="T350" s="20"/>
      <c r="U350" s="20"/>
    </row>
    <row r="351" spans="1:154" ht="39" customHeight="1">
      <c r="A351" s="17">
        <v>345</v>
      </c>
      <c r="B351" s="110" t="s">
        <v>1219</v>
      </c>
      <c r="C351" s="110" t="s">
        <v>1220</v>
      </c>
      <c r="D351" s="110" t="s">
        <v>187</v>
      </c>
      <c r="E351" s="77">
        <v>2018</v>
      </c>
      <c r="F351" s="36" t="s">
        <v>1221</v>
      </c>
      <c r="G351" s="36">
        <v>141</v>
      </c>
      <c r="H351" s="36" t="s">
        <v>1058</v>
      </c>
      <c r="I351" s="36" t="s">
        <v>19</v>
      </c>
      <c r="J351" s="36" t="s">
        <v>20</v>
      </c>
      <c r="K351" s="36">
        <v>130</v>
      </c>
      <c r="L351" s="36" t="s">
        <v>39</v>
      </c>
      <c r="M351" s="20"/>
      <c r="N351" s="20"/>
      <c r="O351" s="20"/>
      <c r="P351" s="20"/>
      <c r="Q351" s="20"/>
      <c r="R351" s="20"/>
      <c r="S351" s="20"/>
      <c r="T351" s="20"/>
      <c r="U351" s="20"/>
    </row>
    <row r="352" spans="1:154" ht="39" customHeight="1">
      <c r="A352" s="17">
        <v>346</v>
      </c>
      <c r="B352" s="111" t="s">
        <v>1222</v>
      </c>
      <c r="C352" s="111" t="s">
        <v>1223</v>
      </c>
      <c r="D352" s="111" t="s">
        <v>192</v>
      </c>
      <c r="E352" s="78">
        <v>2017</v>
      </c>
      <c r="F352" s="37" t="s">
        <v>1224</v>
      </c>
      <c r="G352" s="37" t="s">
        <v>516</v>
      </c>
      <c r="H352" s="37" t="s">
        <v>194</v>
      </c>
      <c r="I352" s="37" t="s">
        <v>19</v>
      </c>
      <c r="J352" s="37" t="s">
        <v>28</v>
      </c>
      <c r="K352" s="37">
        <v>60</v>
      </c>
      <c r="L352" s="37" t="s">
        <v>21</v>
      </c>
      <c r="M352" s="20"/>
      <c r="N352" s="20"/>
      <c r="O352" s="20"/>
      <c r="P352" s="20"/>
      <c r="Q352" s="20"/>
      <c r="R352" s="20"/>
      <c r="S352" s="20"/>
      <c r="T352" s="20"/>
      <c r="U352" s="20"/>
    </row>
    <row r="353" spans="1:154" ht="49.5" customHeight="1">
      <c r="A353" s="17">
        <v>347</v>
      </c>
      <c r="B353" s="109" t="s">
        <v>1225</v>
      </c>
      <c r="C353" s="109" t="s">
        <v>1226</v>
      </c>
      <c r="D353" s="109" t="s">
        <v>888</v>
      </c>
      <c r="E353" s="76">
        <v>2018</v>
      </c>
      <c r="F353" s="22" t="s">
        <v>1227</v>
      </c>
      <c r="G353" s="22"/>
      <c r="H353" s="22" t="s">
        <v>255</v>
      </c>
      <c r="I353" s="22" t="s">
        <v>19</v>
      </c>
      <c r="J353" s="22" t="s">
        <v>28</v>
      </c>
      <c r="K353" s="22">
        <v>52</v>
      </c>
      <c r="L353" s="22" t="s">
        <v>21</v>
      </c>
      <c r="M353" s="20"/>
      <c r="N353" s="20"/>
      <c r="O353" s="20"/>
      <c r="P353" s="20"/>
      <c r="Q353" s="20"/>
      <c r="R353" s="20"/>
      <c r="S353" s="20"/>
      <c r="T353" s="20"/>
      <c r="U353" s="20"/>
    </row>
    <row r="354" spans="1:154" ht="39" customHeight="1">
      <c r="A354" s="17">
        <v>348</v>
      </c>
      <c r="B354" s="105" t="s">
        <v>1228</v>
      </c>
      <c r="C354" s="105" t="s">
        <v>1229</v>
      </c>
      <c r="D354" s="105" t="s">
        <v>1230</v>
      </c>
      <c r="E354" s="72">
        <v>2018</v>
      </c>
      <c r="F354" s="31" t="s">
        <v>1231</v>
      </c>
      <c r="G354" s="31"/>
      <c r="H354" s="31" t="s">
        <v>775</v>
      </c>
      <c r="I354" s="31" t="s">
        <v>19</v>
      </c>
      <c r="J354" s="31" t="s">
        <v>28</v>
      </c>
      <c r="K354" s="31">
        <v>52</v>
      </c>
      <c r="L354" s="31" t="s">
        <v>21</v>
      </c>
      <c r="M354" s="20"/>
      <c r="N354" s="20"/>
      <c r="O354" s="20"/>
      <c r="P354" s="20"/>
      <c r="Q354" s="20"/>
      <c r="R354" s="20"/>
      <c r="S354" s="20"/>
      <c r="T354" s="20"/>
      <c r="U354" s="20"/>
    </row>
    <row r="355" spans="1:154" s="13" customFormat="1" ht="39" customHeight="1">
      <c r="A355" s="17">
        <v>349</v>
      </c>
      <c r="B355" s="99" t="s">
        <v>1232</v>
      </c>
      <c r="C355" s="99" t="str">
        <f>HYPERLINK("https://starylev.com.ua/hlopchyk-u-smugastiy-pizhami","Хлопчик у смугастій піжамі")</f>
        <v>Хлопчик у смугастій піжамі</v>
      </c>
      <c r="D355" s="99" t="s">
        <v>23</v>
      </c>
      <c r="E355" s="66">
        <v>2017</v>
      </c>
      <c r="F355" s="27" t="s">
        <v>1233</v>
      </c>
      <c r="G355" s="27" t="s">
        <v>455</v>
      </c>
      <c r="H355" s="27" t="s">
        <v>26</v>
      </c>
      <c r="I355" s="27" t="s">
        <v>27</v>
      </c>
      <c r="J355" s="27" t="s">
        <v>28</v>
      </c>
      <c r="K355" s="27">
        <v>60</v>
      </c>
      <c r="L355" s="27" t="s">
        <v>21</v>
      </c>
      <c r="M355" s="20"/>
      <c r="N355" s="20"/>
      <c r="O355" s="20"/>
      <c r="P355" s="20"/>
      <c r="Q355" s="20"/>
      <c r="R355" s="20"/>
      <c r="S355" s="20"/>
      <c r="T355" s="20"/>
      <c r="U355" s="20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</row>
    <row r="356" spans="1:154" s="13" customFormat="1" ht="39" customHeight="1">
      <c r="A356" s="17">
        <v>350</v>
      </c>
      <c r="B356" s="114" t="s">
        <v>1234</v>
      </c>
      <c r="C356" s="114" t="str">
        <f>HYPERLINK("https://nora-druk.com/index.php?option=com_content&amp;view=article&amp;id=1364:2018-08-01-05-06-26&amp;catid=34:issue&amp;Itemid=124","Третя кабінка — Лос-Анджелес")</f>
        <v>Третя кабінка — Лос-Анджелес</v>
      </c>
      <c r="D356" s="114" t="s">
        <v>253</v>
      </c>
      <c r="E356" s="81">
        <v>2018</v>
      </c>
      <c r="F356" s="41" t="s">
        <v>1235</v>
      </c>
      <c r="G356" s="41" t="s">
        <v>25</v>
      </c>
      <c r="H356" s="41" t="s">
        <v>255</v>
      </c>
      <c r="I356" s="41" t="s">
        <v>19</v>
      </c>
      <c r="J356" s="41" t="s">
        <v>256</v>
      </c>
      <c r="K356" s="41">
        <v>60</v>
      </c>
      <c r="L356" s="41" t="s">
        <v>21</v>
      </c>
      <c r="M356" s="20"/>
      <c r="N356" s="20"/>
      <c r="O356" s="20"/>
      <c r="P356" s="20"/>
      <c r="Q356" s="20"/>
      <c r="R356" s="20"/>
      <c r="S356" s="20"/>
      <c r="T356" s="20"/>
      <c r="U356" s="20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</row>
    <row r="357" spans="1:154" s="13" customFormat="1" ht="39" customHeight="1">
      <c r="A357" s="17">
        <v>351</v>
      </c>
      <c r="B357" s="114" t="s">
        <v>784</v>
      </c>
      <c r="C357" s="114" t="str">
        <f>HYPERLINK("https://nora-druk.com/index.php?option=com_content&amp;view=article&amp;id=1367:2018-09-01-20-15-32&amp;catid=34:issue&amp;Itemid=124","Справа Сивого")</f>
        <v>Справа Сивого</v>
      </c>
      <c r="D357" s="114" t="s">
        <v>253</v>
      </c>
      <c r="E357" s="81">
        <v>2018</v>
      </c>
      <c r="F357" s="41" t="s">
        <v>1236</v>
      </c>
      <c r="G357" s="41" t="s">
        <v>116</v>
      </c>
      <c r="H357" s="41" t="s">
        <v>255</v>
      </c>
      <c r="I357" s="41" t="s">
        <v>19</v>
      </c>
      <c r="J357" s="41" t="s">
        <v>256</v>
      </c>
      <c r="K357" s="41">
        <v>60</v>
      </c>
      <c r="L357" s="41" t="s">
        <v>21</v>
      </c>
      <c r="M357" s="20"/>
      <c r="N357" s="20"/>
      <c r="O357" s="20"/>
      <c r="P357" s="20"/>
      <c r="Q357" s="20"/>
      <c r="R357" s="20"/>
      <c r="S357" s="20"/>
      <c r="T357" s="20"/>
      <c r="U357" s="20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</row>
    <row r="358" spans="1:154" ht="39" customHeight="1">
      <c r="A358" s="17">
        <v>352</v>
      </c>
      <c r="B358" s="115" t="s">
        <v>1237</v>
      </c>
      <c r="C358" s="115" t="s">
        <v>1238</v>
      </c>
      <c r="D358" s="115" t="s">
        <v>1239</v>
      </c>
      <c r="E358" s="82">
        <v>2018</v>
      </c>
      <c r="F358" s="43" t="s">
        <v>1240</v>
      </c>
      <c r="G358" s="43" t="s">
        <v>1241</v>
      </c>
      <c r="H358" s="43" t="s">
        <v>1242</v>
      </c>
      <c r="I358" s="43" t="s">
        <v>19</v>
      </c>
      <c r="J358" s="43" t="s">
        <v>20</v>
      </c>
      <c r="K358" s="43">
        <v>60</v>
      </c>
      <c r="L358" s="43" t="s">
        <v>21</v>
      </c>
      <c r="M358" s="20"/>
      <c r="N358" s="20"/>
      <c r="O358" s="20"/>
      <c r="P358" s="20"/>
      <c r="Q358" s="20"/>
      <c r="R358" s="20"/>
      <c r="S358" s="20"/>
      <c r="T358" s="20"/>
      <c r="U358" s="20"/>
    </row>
    <row r="359" spans="1:154" ht="39" customHeight="1">
      <c r="A359" s="17">
        <v>353</v>
      </c>
      <c r="B359" s="110" t="s">
        <v>1243</v>
      </c>
      <c r="C359" s="110" t="s">
        <v>1244</v>
      </c>
      <c r="D359" s="110" t="s">
        <v>383</v>
      </c>
      <c r="E359" s="77">
        <v>2018</v>
      </c>
      <c r="F359" s="36" t="s">
        <v>1245</v>
      </c>
      <c r="G359" s="36" t="s">
        <v>918</v>
      </c>
      <c r="H359" s="36" t="s">
        <v>1246</v>
      </c>
      <c r="I359" s="36" t="s">
        <v>19</v>
      </c>
      <c r="J359" s="36" t="s">
        <v>20</v>
      </c>
      <c r="K359" s="36">
        <v>120</v>
      </c>
      <c r="L359" s="36" t="s">
        <v>1247</v>
      </c>
      <c r="M359" s="20"/>
      <c r="N359" s="20"/>
      <c r="O359" s="20"/>
      <c r="P359" s="20"/>
      <c r="Q359" s="20"/>
      <c r="R359" s="20"/>
      <c r="S359" s="20"/>
      <c r="T359" s="20"/>
      <c r="U359" s="20"/>
    </row>
    <row r="360" spans="1:154" ht="39" customHeight="1">
      <c r="A360" s="17">
        <v>354</v>
      </c>
      <c r="B360" s="110" t="s">
        <v>1248</v>
      </c>
      <c r="C360" s="110" t="s">
        <v>1249</v>
      </c>
      <c r="D360" s="110" t="s">
        <v>383</v>
      </c>
      <c r="E360" s="77">
        <v>2018</v>
      </c>
      <c r="F360" s="36" t="s">
        <v>1250</v>
      </c>
      <c r="G360" s="36" t="s">
        <v>137</v>
      </c>
      <c r="H360" s="36" t="s">
        <v>102</v>
      </c>
      <c r="I360" s="36" t="s">
        <v>19</v>
      </c>
      <c r="J360" s="36" t="s">
        <v>20</v>
      </c>
      <c r="K360" s="36">
        <v>80</v>
      </c>
      <c r="L360" s="36" t="s">
        <v>21</v>
      </c>
      <c r="M360" s="20"/>
      <c r="N360" s="20"/>
      <c r="O360" s="20"/>
      <c r="P360" s="20"/>
      <c r="Q360" s="20"/>
      <c r="R360" s="20"/>
      <c r="S360" s="20"/>
      <c r="T360" s="20"/>
      <c r="U360" s="20"/>
    </row>
    <row r="361" spans="1:154" ht="39" customHeight="1">
      <c r="A361" s="17">
        <v>355</v>
      </c>
      <c r="B361" s="110" t="s">
        <v>1251</v>
      </c>
      <c r="C361" s="110" t="s">
        <v>1252</v>
      </c>
      <c r="D361" s="110" t="s">
        <v>383</v>
      </c>
      <c r="E361" s="77">
        <v>2018</v>
      </c>
      <c r="F361" s="36" t="s">
        <v>1253</v>
      </c>
      <c r="G361" s="36" t="s">
        <v>140</v>
      </c>
      <c r="H361" s="36" t="s">
        <v>102</v>
      </c>
      <c r="I361" s="36" t="s">
        <v>19</v>
      </c>
      <c r="J361" s="36" t="s">
        <v>20</v>
      </c>
      <c r="K361" s="36">
        <v>80</v>
      </c>
      <c r="L361" s="36" t="s">
        <v>21</v>
      </c>
      <c r="M361" s="20"/>
      <c r="N361" s="20"/>
      <c r="O361" s="20"/>
      <c r="P361" s="20"/>
      <c r="Q361" s="20"/>
      <c r="R361" s="20"/>
      <c r="S361" s="20"/>
      <c r="T361" s="20"/>
      <c r="U361" s="20"/>
    </row>
    <row r="362" spans="1:154" ht="39" customHeight="1">
      <c r="A362" s="17">
        <v>356</v>
      </c>
      <c r="B362" s="110" t="s">
        <v>1254</v>
      </c>
      <c r="C362" s="110" t="s">
        <v>1255</v>
      </c>
      <c r="D362" s="110" t="s">
        <v>383</v>
      </c>
      <c r="E362" s="77">
        <v>2018</v>
      </c>
      <c r="F362" s="36" t="s">
        <v>1256</v>
      </c>
      <c r="G362" s="36" t="s">
        <v>329</v>
      </c>
      <c r="H362" s="36" t="s">
        <v>102</v>
      </c>
      <c r="I362" s="36" t="s">
        <v>19</v>
      </c>
      <c r="J362" s="36" t="s">
        <v>20</v>
      </c>
      <c r="K362" s="36">
        <v>80</v>
      </c>
      <c r="L362" s="36" t="s">
        <v>21</v>
      </c>
      <c r="M362" s="20"/>
      <c r="N362" s="20"/>
      <c r="O362" s="20"/>
      <c r="P362" s="20"/>
      <c r="Q362" s="20"/>
      <c r="R362" s="20"/>
      <c r="S362" s="20"/>
      <c r="T362" s="20"/>
      <c r="U362" s="20"/>
    </row>
    <row r="363" spans="1:154" ht="39" customHeight="1">
      <c r="A363" s="17">
        <v>357</v>
      </c>
      <c r="B363" s="110" t="s">
        <v>1257</v>
      </c>
      <c r="C363" s="110" t="s">
        <v>1258</v>
      </c>
      <c r="D363" s="110" t="s">
        <v>383</v>
      </c>
      <c r="E363" s="77">
        <v>2018</v>
      </c>
      <c r="F363" s="36" t="s">
        <v>1259</v>
      </c>
      <c r="G363" s="36" t="s">
        <v>1094</v>
      </c>
      <c r="H363" s="36" t="s">
        <v>102</v>
      </c>
      <c r="I363" s="36" t="s">
        <v>19</v>
      </c>
      <c r="J363" s="36" t="s">
        <v>20</v>
      </c>
      <c r="K363" s="36">
        <v>80</v>
      </c>
      <c r="L363" s="36" t="s">
        <v>21</v>
      </c>
      <c r="M363" s="20"/>
      <c r="N363" s="20"/>
      <c r="O363" s="20"/>
      <c r="P363" s="20"/>
      <c r="Q363" s="20"/>
      <c r="R363" s="20"/>
      <c r="S363" s="20"/>
      <c r="T363" s="20"/>
      <c r="U363" s="20"/>
    </row>
    <row r="364" spans="1:154" ht="39" customHeight="1">
      <c r="A364" s="17">
        <v>358</v>
      </c>
      <c r="B364" s="110" t="s">
        <v>1260</v>
      </c>
      <c r="C364" s="110" t="s">
        <v>1261</v>
      </c>
      <c r="D364" s="110" t="s">
        <v>383</v>
      </c>
      <c r="E364" s="77">
        <v>2018</v>
      </c>
      <c r="F364" s="36" t="s">
        <v>1262</v>
      </c>
      <c r="G364" s="36" t="s">
        <v>304</v>
      </c>
      <c r="H364" s="36" t="s">
        <v>102</v>
      </c>
      <c r="I364" s="36" t="s">
        <v>378</v>
      </c>
      <c r="J364" s="36" t="s">
        <v>20</v>
      </c>
      <c r="K364" s="36">
        <v>70</v>
      </c>
      <c r="L364" s="36" t="s">
        <v>21</v>
      </c>
      <c r="M364" s="20"/>
      <c r="N364" s="20"/>
      <c r="O364" s="20"/>
      <c r="P364" s="20"/>
      <c r="Q364" s="20"/>
      <c r="R364" s="20"/>
      <c r="S364" s="20"/>
      <c r="T364" s="20"/>
      <c r="U364" s="20"/>
    </row>
    <row r="365" spans="1:154" ht="39" customHeight="1">
      <c r="A365" s="17">
        <v>359</v>
      </c>
      <c r="B365" s="110" t="s">
        <v>1263</v>
      </c>
      <c r="C365" s="110" t="s">
        <v>1264</v>
      </c>
      <c r="D365" s="110" t="s">
        <v>383</v>
      </c>
      <c r="E365" s="77">
        <v>2018</v>
      </c>
      <c r="F365" s="36" t="s">
        <v>1265</v>
      </c>
      <c r="G365" s="36" t="s">
        <v>1266</v>
      </c>
      <c r="H365" s="36" t="s">
        <v>102</v>
      </c>
      <c r="I365" s="36" t="s">
        <v>378</v>
      </c>
      <c r="J365" s="36" t="s">
        <v>20</v>
      </c>
      <c r="K365" s="36">
        <v>70</v>
      </c>
      <c r="L365" s="36" t="s">
        <v>21</v>
      </c>
      <c r="M365" s="20"/>
      <c r="N365" s="20"/>
      <c r="O365" s="20"/>
      <c r="P365" s="20"/>
      <c r="Q365" s="20"/>
      <c r="R365" s="20"/>
      <c r="S365" s="20"/>
      <c r="T365" s="20"/>
      <c r="U365" s="20"/>
    </row>
    <row r="366" spans="1:154" ht="47.25" customHeight="1">
      <c r="A366" s="17">
        <v>360</v>
      </c>
      <c r="B366" s="110" t="s">
        <v>1267</v>
      </c>
      <c r="C366" s="110" t="s">
        <v>1268</v>
      </c>
      <c r="D366" s="110" t="s">
        <v>383</v>
      </c>
      <c r="E366" s="77">
        <v>2018</v>
      </c>
      <c r="F366" s="36" t="s">
        <v>1269</v>
      </c>
      <c r="G366" s="36" t="s">
        <v>944</v>
      </c>
      <c r="H366" s="36" t="s">
        <v>102</v>
      </c>
      <c r="I366" s="36" t="s">
        <v>378</v>
      </c>
      <c r="J366" s="36" t="s">
        <v>20</v>
      </c>
      <c r="K366" s="36">
        <v>70</v>
      </c>
      <c r="L366" s="36" t="s">
        <v>21</v>
      </c>
      <c r="M366" s="20"/>
      <c r="N366" s="20"/>
      <c r="O366" s="20"/>
      <c r="P366" s="20"/>
      <c r="Q366" s="20"/>
      <c r="R366" s="20"/>
      <c r="S366" s="20"/>
      <c r="T366" s="20"/>
      <c r="U366" s="20"/>
    </row>
    <row r="367" spans="1:154" ht="39" customHeight="1">
      <c r="A367" s="17">
        <v>361</v>
      </c>
      <c r="B367" s="110" t="s">
        <v>1270</v>
      </c>
      <c r="C367" s="110" t="s">
        <v>1271</v>
      </c>
      <c r="D367" s="110" t="s">
        <v>383</v>
      </c>
      <c r="E367" s="77">
        <v>2018</v>
      </c>
      <c r="F367" s="36" t="s">
        <v>1272</v>
      </c>
      <c r="G367" s="36" t="s">
        <v>1266</v>
      </c>
      <c r="H367" s="36" t="s">
        <v>102</v>
      </c>
      <c r="I367" s="36" t="s">
        <v>378</v>
      </c>
      <c r="J367" s="36" t="s">
        <v>20</v>
      </c>
      <c r="K367" s="36">
        <v>70</v>
      </c>
      <c r="L367" s="36" t="s">
        <v>21</v>
      </c>
      <c r="M367" s="20"/>
      <c r="N367" s="20"/>
      <c r="O367" s="20"/>
      <c r="P367" s="20"/>
      <c r="Q367" s="20"/>
      <c r="R367" s="20"/>
      <c r="S367" s="20"/>
      <c r="T367" s="20"/>
      <c r="U367" s="20"/>
    </row>
    <row r="368" spans="1:154" ht="46.5" customHeight="1">
      <c r="A368" s="17">
        <v>362</v>
      </c>
      <c r="B368" s="110" t="s">
        <v>1273</v>
      </c>
      <c r="C368" s="110" t="s">
        <v>1274</v>
      </c>
      <c r="D368" s="110" t="s">
        <v>383</v>
      </c>
      <c r="E368" s="77">
        <v>2018</v>
      </c>
      <c r="F368" s="36" t="s">
        <v>1275</v>
      </c>
      <c r="G368" s="36" t="s">
        <v>1266</v>
      </c>
      <c r="H368" s="36" t="s">
        <v>102</v>
      </c>
      <c r="I368" s="36" t="s">
        <v>378</v>
      </c>
      <c r="J368" s="36" t="s">
        <v>20</v>
      </c>
      <c r="K368" s="36">
        <v>70</v>
      </c>
      <c r="L368" s="36" t="s">
        <v>21</v>
      </c>
      <c r="M368" s="20"/>
      <c r="N368" s="20"/>
      <c r="O368" s="20"/>
      <c r="P368" s="20"/>
      <c r="Q368" s="20"/>
      <c r="R368" s="20"/>
      <c r="S368" s="20"/>
      <c r="T368" s="20"/>
      <c r="U368" s="20"/>
    </row>
    <row r="369" spans="1:154" ht="39" customHeight="1">
      <c r="A369" s="17">
        <v>363</v>
      </c>
      <c r="B369" s="110" t="s">
        <v>1276</v>
      </c>
      <c r="C369" s="110" t="s">
        <v>1277</v>
      </c>
      <c r="D369" s="110" t="s">
        <v>383</v>
      </c>
      <c r="E369" s="77">
        <v>2018</v>
      </c>
      <c r="F369" s="36" t="s">
        <v>1278</v>
      </c>
      <c r="G369" s="36" t="s">
        <v>1266</v>
      </c>
      <c r="H369" s="36" t="s">
        <v>102</v>
      </c>
      <c r="I369" s="36" t="s">
        <v>378</v>
      </c>
      <c r="J369" s="36" t="s">
        <v>20</v>
      </c>
      <c r="K369" s="36">
        <v>70</v>
      </c>
      <c r="L369" s="36" t="s">
        <v>21</v>
      </c>
      <c r="M369" s="20"/>
      <c r="N369" s="20"/>
      <c r="O369" s="20"/>
      <c r="P369" s="20"/>
      <c r="Q369" s="20"/>
      <c r="R369" s="20"/>
      <c r="S369" s="20"/>
      <c r="T369" s="20"/>
      <c r="U369" s="20"/>
    </row>
    <row r="370" spans="1:154" ht="39" customHeight="1">
      <c r="A370" s="17">
        <v>364</v>
      </c>
      <c r="B370" s="110" t="s">
        <v>1279</v>
      </c>
      <c r="C370" s="110" t="s">
        <v>1280</v>
      </c>
      <c r="D370" s="110" t="s">
        <v>383</v>
      </c>
      <c r="E370" s="77">
        <v>2018</v>
      </c>
      <c r="F370" s="36" t="s">
        <v>1281</v>
      </c>
      <c r="G370" s="36" t="s">
        <v>944</v>
      </c>
      <c r="H370" s="36" t="s">
        <v>102</v>
      </c>
      <c r="I370" s="36" t="s">
        <v>378</v>
      </c>
      <c r="J370" s="36" t="s">
        <v>20</v>
      </c>
      <c r="K370" s="36">
        <v>70</v>
      </c>
      <c r="L370" s="36" t="s">
        <v>21</v>
      </c>
      <c r="M370" s="20"/>
      <c r="N370" s="20"/>
      <c r="O370" s="20"/>
      <c r="P370" s="20"/>
      <c r="Q370" s="20"/>
      <c r="R370" s="20"/>
      <c r="S370" s="20"/>
      <c r="T370" s="20"/>
      <c r="U370" s="20"/>
    </row>
    <row r="371" spans="1:154" ht="60" customHeight="1">
      <c r="A371" s="17">
        <v>365</v>
      </c>
      <c r="B371" s="110" t="s">
        <v>1282</v>
      </c>
      <c r="C371" s="110" t="s">
        <v>1283</v>
      </c>
      <c r="D371" s="110" t="s">
        <v>383</v>
      </c>
      <c r="E371" s="77">
        <v>2018</v>
      </c>
      <c r="F371" s="36" t="s">
        <v>1284</v>
      </c>
      <c r="G371" s="36" t="s">
        <v>304</v>
      </c>
      <c r="H371" s="36" t="s">
        <v>102</v>
      </c>
      <c r="I371" s="36" t="s">
        <v>378</v>
      </c>
      <c r="J371" s="36" t="s">
        <v>20</v>
      </c>
      <c r="K371" s="36">
        <v>70</v>
      </c>
      <c r="L371" s="36" t="s">
        <v>21</v>
      </c>
      <c r="M371" s="20"/>
      <c r="N371" s="20"/>
      <c r="O371" s="20"/>
      <c r="P371" s="20"/>
      <c r="Q371" s="20"/>
      <c r="R371" s="20"/>
      <c r="S371" s="20"/>
      <c r="T371" s="20"/>
      <c r="U371" s="20"/>
    </row>
    <row r="372" spans="1:154" ht="39" customHeight="1">
      <c r="A372" s="17">
        <v>366</v>
      </c>
      <c r="B372" s="116" t="s">
        <v>1285</v>
      </c>
      <c r="C372" s="116" t="s">
        <v>1286</v>
      </c>
      <c r="D372" s="116" t="s">
        <v>387</v>
      </c>
      <c r="E372" s="84">
        <v>2017</v>
      </c>
      <c r="F372" s="44" t="s">
        <v>1287</v>
      </c>
      <c r="G372" s="44" t="s">
        <v>36</v>
      </c>
      <c r="H372" s="44" t="s">
        <v>194</v>
      </c>
      <c r="I372" s="44" t="s">
        <v>27</v>
      </c>
      <c r="J372" s="44" t="s">
        <v>28</v>
      </c>
      <c r="K372" s="44">
        <v>65</v>
      </c>
      <c r="L372" s="44" t="s">
        <v>21</v>
      </c>
      <c r="M372" s="20"/>
      <c r="N372" s="20"/>
      <c r="O372" s="20"/>
      <c r="P372" s="20"/>
      <c r="Q372" s="20"/>
      <c r="R372" s="20"/>
      <c r="S372" s="20"/>
      <c r="T372" s="20"/>
      <c r="U372" s="20"/>
    </row>
    <row r="373" spans="1:154" ht="39" customHeight="1">
      <c r="A373" s="17">
        <v>367</v>
      </c>
      <c r="B373" s="116" t="s">
        <v>1288</v>
      </c>
      <c r="C373" s="116" t="s">
        <v>1289</v>
      </c>
      <c r="D373" s="116" t="s">
        <v>387</v>
      </c>
      <c r="E373" s="84">
        <v>2017</v>
      </c>
      <c r="F373" s="44" t="s">
        <v>1290</v>
      </c>
      <c r="G373" s="44" t="s">
        <v>25</v>
      </c>
      <c r="H373" s="44" t="s">
        <v>194</v>
      </c>
      <c r="I373" s="44" t="s">
        <v>27</v>
      </c>
      <c r="J373" s="44" t="s">
        <v>28</v>
      </c>
      <c r="K373" s="44">
        <v>65</v>
      </c>
      <c r="L373" s="44" t="s">
        <v>21</v>
      </c>
      <c r="M373" s="20"/>
      <c r="N373" s="20"/>
      <c r="O373" s="20"/>
      <c r="P373" s="20"/>
      <c r="Q373" s="20"/>
      <c r="R373" s="20"/>
      <c r="S373" s="20"/>
      <c r="T373" s="20"/>
      <c r="U373" s="20"/>
    </row>
    <row r="374" spans="1:154" ht="39" customHeight="1">
      <c r="A374" s="17">
        <v>368</v>
      </c>
      <c r="B374" s="116" t="s">
        <v>1291</v>
      </c>
      <c r="C374" s="116" t="s">
        <v>1292</v>
      </c>
      <c r="D374" s="116" t="s">
        <v>387</v>
      </c>
      <c r="E374" s="84">
        <v>2018</v>
      </c>
      <c r="F374" s="44" t="s">
        <v>1293</v>
      </c>
      <c r="G374" s="44" t="s">
        <v>1294</v>
      </c>
      <c r="H374" s="44" t="s">
        <v>102</v>
      </c>
      <c r="I374" s="44" t="s">
        <v>27</v>
      </c>
      <c r="J374" s="44" t="s">
        <v>20</v>
      </c>
      <c r="K374" s="44">
        <v>80</v>
      </c>
      <c r="L374" s="44" t="s">
        <v>21</v>
      </c>
      <c r="M374" s="20"/>
      <c r="N374" s="20"/>
      <c r="O374" s="20"/>
      <c r="P374" s="20"/>
      <c r="Q374" s="20"/>
      <c r="R374" s="20"/>
      <c r="S374" s="20"/>
      <c r="T374" s="20"/>
      <c r="U374" s="20"/>
    </row>
    <row r="375" spans="1:154" ht="39" customHeight="1">
      <c r="A375" s="17">
        <v>369</v>
      </c>
      <c r="B375" s="116" t="s">
        <v>1295</v>
      </c>
      <c r="C375" s="116" t="s">
        <v>1296</v>
      </c>
      <c r="D375" s="116" t="s">
        <v>387</v>
      </c>
      <c r="E375" s="84">
        <v>2017</v>
      </c>
      <c r="F375" s="44" t="s">
        <v>1297</v>
      </c>
      <c r="G375" s="44" t="s">
        <v>143</v>
      </c>
      <c r="H375" s="44" t="s">
        <v>194</v>
      </c>
      <c r="I375" s="44" t="s">
        <v>27</v>
      </c>
      <c r="J375" s="44" t="s">
        <v>28</v>
      </c>
      <c r="K375" s="44">
        <v>60</v>
      </c>
      <c r="L375" s="44" t="s">
        <v>21</v>
      </c>
      <c r="M375" s="20"/>
      <c r="N375" s="20"/>
      <c r="O375" s="20"/>
      <c r="P375" s="20"/>
      <c r="Q375" s="20"/>
      <c r="R375" s="20"/>
      <c r="S375" s="20"/>
      <c r="T375" s="20"/>
      <c r="U375" s="20"/>
    </row>
    <row r="376" spans="1:154" ht="39" customHeight="1">
      <c r="A376" s="17">
        <v>370</v>
      </c>
      <c r="B376" s="116" t="s">
        <v>1298</v>
      </c>
      <c r="C376" s="116" t="s">
        <v>1299</v>
      </c>
      <c r="D376" s="116" t="s">
        <v>387</v>
      </c>
      <c r="E376" s="84">
        <v>2017</v>
      </c>
      <c r="F376" s="44" t="s">
        <v>1300</v>
      </c>
      <c r="G376" s="44" t="s">
        <v>25</v>
      </c>
      <c r="H376" s="44" t="s">
        <v>102</v>
      </c>
      <c r="I376" s="44" t="s">
        <v>27</v>
      </c>
      <c r="J376" s="44" t="s">
        <v>163</v>
      </c>
      <c r="K376" s="44">
        <v>115</v>
      </c>
      <c r="L376" s="44" t="s">
        <v>39</v>
      </c>
      <c r="M376" s="20"/>
      <c r="N376" s="20"/>
      <c r="O376" s="20"/>
      <c r="P376" s="20"/>
      <c r="Q376" s="20"/>
      <c r="R376" s="20"/>
      <c r="S376" s="20"/>
      <c r="T376" s="20"/>
      <c r="U376" s="20"/>
    </row>
    <row r="377" spans="1:154" ht="39" customHeight="1">
      <c r="A377" s="17">
        <v>371</v>
      </c>
      <c r="B377" s="116" t="s">
        <v>1301</v>
      </c>
      <c r="C377" s="116" t="s">
        <v>1302</v>
      </c>
      <c r="D377" s="116" t="s">
        <v>387</v>
      </c>
      <c r="E377" s="84">
        <v>2018</v>
      </c>
      <c r="F377" s="44" t="s">
        <v>1303</v>
      </c>
      <c r="G377" s="44" t="s">
        <v>1304</v>
      </c>
      <c r="H377" s="44" t="s">
        <v>194</v>
      </c>
      <c r="I377" s="44" t="s">
        <v>27</v>
      </c>
      <c r="J377" s="44" t="s">
        <v>20</v>
      </c>
      <c r="K377" s="44">
        <v>60</v>
      </c>
      <c r="L377" s="44" t="s">
        <v>21</v>
      </c>
      <c r="M377" s="20"/>
      <c r="N377" s="20"/>
      <c r="O377" s="20"/>
      <c r="P377" s="20"/>
      <c r="Q377" s="20"/>
      <c r="R377" s="20"/>
      <c r="S377" s="20"/>
      <c r="T377" s="20"/>
      <c r="U377" s="20"/>
    </row>
    <row r="378" spans="1:154" ht="39" customHeight="1">
      <c r="A378" s="17">
        <v>372</v>
      </c>
      <c r="B378" s="116" t="s">
        <v>1305</v>
      </c>
      <c r="C378" s="116" t="s">
        <v>1306</v>
      </c>
      <c r="D378" s="116" t="s">
        <v>387</v>
      </c>
      <c r="E378" s="84">
        <v>2018</v>
      </c>
      <c r="F378" s="44" t="s">
        <v>1307</v>
      </c>
      <c r="G378" s="44" t="s">
        <v>392</v>
      </c>
      <c r="H378" s="44" t="s">
        <v>305</v>
      </c>
      <c r="I378" s="44" t="s">
        <v>27</v>
      </c>
      <c r="J378" s="44" t="s">
        <v>163</v>
      </c>
      <c r="K378" s="44">
        <v>120</v>
      </c>
      <c r="L378" s="44" t="s">
        <v>39</v>
      </c>
      <c r="M378" s="20"/>
      <c r="N378" s="20"/>
      <c r="O378" s="20"/>
      <c r="P378" s="20"/>
      <c r="Q378" s="20"/>
      <c r="R378" s="20"/>
      <c r="S378" s="20"/>
      <c r="T378" s="20"/>
      <c r="U378" s="20"/>
    </row>
    <row r="379" spans="1:154" ht="39" customHeight="1">
      <c r="A379" s="17">
        <v>373</v>
      </c>
      <c r="B379" s="115" t="s">
        <v>1308</v>
      </c>
      <c r="C379" s="115" t="s">
        <v>1309</v>
      </c>
      <c r="D379" s="115" t="s">
        <v>703</v>
      </c>
      <c r="E379" s="82">
        <v>2018</v>
      </c>
      <c r="F379" s="43" t="s">
        <v>1310</v>
      </c>
      <c r="G379" s="43" t="s">
        <v>285</v>
      </c>
      <c r="H379" s="43" t="s">
        <v>255</v>
      </c>
      <c r="I379" s="43" t="s">
        <v>19</v>
      </c>
      <c r="J379" s="43" t="s">
        <v>705</v>
      </c>
      <c r="K379" s="43">
        <v>45</v>
      </c>
      <c r="L379" s="43" t="s">
        <v>21</v>
      </c>
      <c r="M379" s="20"/>
      <c r="N379" s="20"/>
      <c r="O379" s="20"/>
      <c r="P379" s="20"/>
      <c r="Q379" s="20"/>
      <c r="R379" s="20"/>
      <c r="S379" s="20"/>
      <c r="T379" s="20"/>
      <c r="U379" s="20"/>
    </row>
    <row r="380" spans="1:154" ht="39" customHeight="1">
      <c r="A380" s="17">
        <v>374</v>
      </c>
      <c r="B380" s="115" t="s">
        <v>1311</v>
      </c>
      <c r="C380" s="115" t="s">
        <v>1312</v>
      </c>
      <c r="D380" s="115" t="s">
        <v>703</v>
      </c>
      <c r="E380" s="82">
        <v>2018</v>
      </c>
      <c r="F380" s="43" t="s">
        <v>1313</v>
      </c>
      <c r="G380" s="43" t="s">
        <v>146</v>
      </c>
      <c r="H380" s="43" t="s">
        <v>255</v>
      </c>
      <c r="I380" s="43" t="s">
        <v>19</v>
      </c>
      <c r="J380" s="43" t="s">
        <v>705</v>
      </c>
      <c r="K380" s="43">
        <v>45</v>
      </c>
      <c r="L380" s="43" t="s">
        <v>21</v>
      </c>
      <c r="M380" s="20"/>
      <c r="N380" s="20"/>
      <c r="O380" s="20"/>
      <c r="P380" s="20"/>
      <c r="Q380" s="20"/>
      <c r="R380" s="20"/>
      <c r="S380" s="20"/>
      <c r="T380" s="20"/>
      <c r="U380" s="20"/>
    </row>
    <row r="381" spans="1:154" s="8" customFormat="1" ht="46.5" customHeight="1">
      <c r="A381" s="17">
        <v>375</v>
      </c>
      <c r="B381" s="112" t="s">
        <v>1314</v>
      </c>
      <c r="C381" s="112" t="s">
        <v>1315</v>
      </c>
      <c r="D381" s="112" t="s">
        <v>206</v>
      </c>
      <c r="E381" s="79">
        <v>2017</v>
      </c>
      <c r="F381" s="38" t="s">
        <v>1316</v>
      </c>
      <c r="G381" s="38" t="s">
        <v>1317</v>
      </c>
      <c r="H381" s="38" t="s">
        <v>26</v>
      </c>
      <c r="I381" s="38" t="s">
        <v>19</v>
      </c>
      <c r="J381" s="38" t="s">
        <v>20</v>
      </c>
      <c r="K381" s="38">
        <v>65</v>
      </c>
      <c r="L381" s="38" t="s">
        <v>21</v>
      </c>
      <c r="M381" s="20"/>
      <c r="N381" s="20"/>
      <c r="O381" s="20"/>
      <c r="P381" s="20"/>
      <c r="Q381" s="20"/>
      <c r="R381" s="20"/>
      <c r="S381" s="20"/>
      <c r="T381" s="20"/>
      <c r="U381" s="20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</row>
    <row r="382" spans="1:154" ht="39" customHeight="1">
      <c r="A382" s="17">
        <v>376</v>
      </c>
      <c r="B382" s="116" t="s">
        <v>1318</v>
      </c>
      <c r="C382" s="116" t="s">
        <v>1319</v>
      </c>
      <c r="D382" s="116" t="s">
        <v>411</v>
      </c>
      <c r="E382" s="84">
        <v>2018</v>
      </c>
      <c r="F382" s="44" t="s">
        <v>1320</v>
      </c>
      <c r="G382" s="44" t="s">
        <v>298</v>
      </c>
      <c r="H382" s="44" t="s">
        <v>102</v>
      </c>
      <c r="I382" s="44" t="s">
        <v>27</v>
      </c>
      <c r="J382" s="44" t="s">
        <v>28</v>
      </c>
      <c r="K382" s="44">
        <v>70</v>
      </c>
      <c r="L382" s="44" t="s">
        <v>21</v>
      </c>
      <c r="M382" s="20"/>
      <c r="N382" s="20"/>
      <c r="O382" s="20"/>
      <c r="P382" s="20"/>
      <c r="Q382" s="20"/>
      <c r="R382" s="20"/>
      <c r="S382" s="20"/>
      <c r="T382" s="20"/>
      <c r="U382" s="20"/>
    </row>
    <row r="383" spans="1:154" ht="39" customHeight="1">
      <c r="A383" s="17">
        <v>377</v>
      </c>
      <c r="B383" s="116" t="s">
        <v>1321</v>
      </c>
      <c r="C383" s="116" t="s">
        <v>1322</v>
      </c>
      <c r="D383" s="116" t="s">
        <v>411</v>
      </c>
      <c r="E383" s="84">
        <v>2017</v>
      </c>
      <c r="F383" s="44" t="s">
        <v>1323</v>
      </c>
      <c r="G383" s="44" t="s">
        <v>137</v>
      </c>
      <c r="H383" s="44" t="s">
        <v>1324</v>
      </c>
      <c r="I383" s="44" t="s">
        <v>27</v>
      </c>
      <c r="J383" s="44" t="s">
        <v>28</v>
      </c>
      <c r="K383" s="44">
        <v>70</v>
      </c>
      <c r="L383" s="44" t="s">
        <v>21</v>
      </c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154" ht="39" customHeight="1">
      <c r="A384" s="17">
        <v>378</v>
      </c>
      <c r="B384" s="116" t="s">
        <v>1325</v>
      </c>
      <c r="C384" s="116" t="s">
        <v>1326</v>
      </c>
      <c r="D384" s="116" t="s">
        <v>411</v>
      </c>
      <c r="E384" s="84">
        <v>2017</v>
      </c>
      <c r="F384" s="44" t="s">
        <v>1327</v>
      </c>
      <c r="G384" s="44" t="s">
        <v>370</v>
      </c>
      <c r="H384" s="44" t="s">
        <v>241</v>
      </c>
      <c r="I384" s="44" t="s">
        <v>27</v>
      </c>
      <c r="J384" s="44" t="s">
        <v>28</v>
      </c>
      <c r="K384" s="44">
        <v>70</v>
      </c>
      <c r="L384" s="44" t="s">
        <v>21</v>
      </c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154" ht="39" customHeight="1">
      <c r="A385" s="17">
        <v>379</v>
      </c>
      <c r="B385" s="116" t="s">
        <v>1328</v>
      </c>
      <c r="C385" s="116" t="s">
        <v>1329</v>
      </c>
      <c r="D385" s="116" t="s">
        <v>411</v>
      </c>
      <c r="E385" s="84">
        <v>2017</v>
      </c>
      <c r="F385" s="44" t="s">
        <v>1330</v>
      </c>
      <c r="G385" s="44" t="s">
        <v>17</v>
      </c>
      <c r="H385" s="44" t="s">
        <v>241</v>
      </c>
      <c r="I385" s="44" t="s">
        <v>27</v>
      </c>
      <c r="J385" s="44" t="s">
        <v>28</v>
      </c>
      <c r="K385" s="44">
        <v>70</v>
      </c>
      <c r="L385" s="44" t="s">
        <v>21</v>
      </c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154" ht="39" customHeight="1">
      <c r="A386" s="17">
        <v>380</v>
      </c>
      <c r="B386" s="116" t="s">
        <v>1331</v>
      </c>
      <c r="C386" s="116" t="s">
        <v>1332</v>
      </c>
      <c r="D386" s="116" t="s">
        <v>411</v>
      </c>
      <c r="E386" s="84">
        <v>2018</v>
      </c>
      <c r="F386" s="44" t="s">
        <v>1333</v>
      </c>
      <c r="G386" s="44" t="s">
        <v>152</v>
      </c>
      <c r="H386" s="44" t="s">
        <v>102</v>
      </c>
      <c r="I386" s="44" t="s">
        <v>27</v>
      </c>
      <c r="J386" s="44" t="s">
        <v>28</v>
      </c>
      <c r="K386" s="44">
        <v>70</v>
      </c>
      <c r="L386" s="44" t="s">
        <v>21</v>
      </c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154" ht="39" customHeight="1">
      <c r="A387" s="17">
        <v>381</v>
      </c>
      <c r="B387" s="116" t="s">
        <v>1334</v>
      </c>
      <c r="C387" s="116" t="s">
        <v>1335</v>
      </c>
      <c r="D387" s="116" t="s">
        <v>411</v>
      </c>
      <c r="E387" s="84">
        <v>2018</v>
      </c>
      <c r="F387" s="44" t="s">
        <v>1336</v>
      </c>
      <c r="G387" s="44" t="s">
        <v>140</v>
      </c>
      <c r="H387" s="44" t="s">
        <v>241</v>
      </c>
      <c r="I387" s="44" t="s">
        <v>27</v>
      </c>
      <c r="J387" s="44" t="s">
        <v>28</v>
      </c>
      <c r="K387" s="44">
        <v>70</v>
      </c>
      <c r="L387" s="44" t="s">
        <v>21</v>
      </c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154" ht="39" customHeight="1">
      <c r="A388" s="17">
        <v>382</v>
      </c>
      <c r="B388" s="116" t="s">
        <v>1337</v>
      </c>
      <c r="C388" s="116" t="s">
        <v>1338</v>
      </c>
      <c r="D388" s="116" t="s">
        <v>411</v>
      </c>
      <c r="E388" s="84">
        <v>2018</v>
      </c>
      <c r="F388" s="44" t="s">
        <v>1339</v>
      </c>
      <c r="G388" s="44" t="s">
        <v>598</v>
      </c>
      <c r="H388" s="44" t="s">
        <v>241</v>
      </c>
      <c r="I388" s="44" t="s">
        <v>27</v>
      </c>
      <c r="J388" s="44" t="s">
        <v>28</v>
      </c>
      <c r="K388" s="44">
        <v>70</v>
      </c>
      <c r="L388" s="44" t="s">
        <v>21</v>
      </c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154" ht="39" customHeight="1">
      <c r="A389" s="17">
        <v>383</v>
      </c>
      <c r="B389" s="115" t="s">
        <v>1119</v>
      </c>
      <c r="C389" s="115" t="s">
        <v>1340</v>
      </c>
      <c r="D389" s="115" t="s">
        <v>486</v>
      </c>
      <c r="E389" s="82">
        <v>2017</v>
      </c>
      <c r="F389" s="43" t="s">
        <v>1341</v>
      </c>
      <c r="G389" s="43" t="s">
        <v>298</v>
      </c>
      <c r="H389" s="43" t="s">
        <v>194</v>
      </c>
      <c r="I389" s="43" t="s">
        <v>19</v>
      </c>
      <c r="J389" s="43" t="s">
        <v>28</v>
      </c>
      <c r="K389" s="43">
        <v>65</v>
      </c>
      <c r="L389" s="43" t="s">
        <v>21</v>
      </c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154" ht="39" customHeight="1">
      <c r="A390" s="17">
        <v>384</v>
      </c>
      <c r="B390" s="115" t="s">
        <v>1342</v>
      </c>
      <c r="C390" s="115" t="s">
        <v>1343</v>
      </c>
      <c r="D390" s="115" t="s">
        <v>486</v>
      </c>
      <c r="E390" s="82">
        <v>2018</v>
      </c>
      <c r="F390" s="43" t="s">
        <v>1344</v>
      </c>
      <c r="G390" s="43" t="s">
        <v>43</v>
      </c>
      <c r="H390" s="43" t="s">
        <v>180</v>
      </c>
      <c r="I390" s="43" t="s">
        <v>19</v>
      </c>
      <c r="J390" s="43" t="s">
        <v>28</v>
      </c>
      <c r="K390" s="43">
        <v>65</v>
      </c>
      <c r="L390" s="43" t="s">
        <v>21</v>
      </c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154" s="12" customFormat="1" ht="49.5" customHeight="1">
      <c r="A391" s="17">
        <v>385</v>
      </c>
      <c r="B391" s="127" t="s">
        <v>1345</v>
      </c>
      <c r="C391" s="127" t="s">
        <v>1346</v>
      </c>
      <c r="D391" s="127" t="s">
        <v>1347</v>
      </c>
      <c r="E391" s="94">
        <v>2017</v>
      </c>
      <c r="F391" s="57" t="s">
        <v>1348</v>
      </c>
      <c r="G391" s="57" t="s">
        <v>918</v>
      </c>
      <c r="H391" s="57" t="s">
        <v>1349</v>
      </c>
      <c r="I391" s="57" t="s">
        <v>19</v>
      </c>
      <c r="J391" s="57" t="s">
        <v>163</v>
      </c>
      <c r="K391" s="57">
        <v>90</v>
      </c>
      <c r="L391" s="57" t="s">
        <v>39</v>
      </c>
      <c r="M391" s="20"/>
      <c r="N391" s="20"/>
      <c r="O391" s="20"/>
      <c r="P391" s="20"/>
      <c r="Q391" s="20"/>
      <c r="R391" s="20"/>
      <c r="S391" s="20"/>
      <c r="T391" s="20"/>
      <c r="U391" s="20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</row>
    <row r="392" spans="1:154" s="13" customFormat="1" ht="39" customHeight="1">
      <c r="A392" s="17">
        <v>386</v>
      </c>
      <c r="B392" s="104" t="s">
        <v>1350</v>
      </c>
      <c r="C392" s="104" t="s">
        <v>1351</v>
      </c>
      <c r="D392" s="105" t="s">
        <v>89</v>
      </c>
      <c r="E392" s="71">
        <v>2018</v>
      </c>
      <c r="F392" s="17" t="s">
        <v>1352</v>
      </c>
      <c r="G392" s="31" t="s">
        <v>672</v>
      </c>
      <c r="H392" s="17" t="s">
        <v>168</v>
      </c>
      <c r="I392" s="17" t="s">
        <v>19</v>
      </c>
      <c r="J392" s="17" t="s">
        <v>163</v>
      </c>
      <c r="K392" s="17">
        <v>90</v>
      </c>
      <c r="L392" s="17" t="s">
        <v>39</v>
      </c>
      <c r="M392" s="20"/>
      <c r="N392" s="20"/>
      <c r="O392" s="20"/>
      <c r="P392" s="20"/>
      <c r="Q392" s="20"/>
      <c r="R392" s="20"/>
      <c r="S392" s="20"/>
      <c r="T392" s="20"/>
      <c r="U392" s="20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</row>
    <row r="393" spans="1:154" s="13" customFormat="1" ht="39" customHeight="1">
      <c r="A393" s="17">
        <v>387</v>
      </c>
      <c r="B393" s="104" t="s">
        <v>1353</v>
      </c>
      <c r="C393" s="104" t="s">
        <v>1354</v>
      </c>
      <c r="D393" s="105" t="s">
        <v>89</v>
      </c>
      <c r="E393" s="71">
        <v>2018</v>
      </c>
      <c r="F393" s="17" t="s">
        <v>1355</v>
      </c>
      <c r="G393" s="31" t="s">
        <v>36</v>
      </c>
      <c r="H393" s="17" t="s">
        <v>92</v>
      </c>
      <c r="I393" s="17" t="s">
        <v>19</v>
      </c>
      <c r="J393" s="17" t="s">
        <v>20</v>
      </c>
      <c r="K393" s="17">
        <v>80</v>
      </c>
      <c r="L393" s="17" t="s">
        <v>21</v>
      </c>
      <c r="M393" s="20"/>
      <c r="N393" s="20"/>
      <c r="O393" s="20"/>
      <c r="P393" s="20"/>
      <c r="Q393" s="20"/>
      <c r="R393" s="20"/>
      <c r="S393" s="20"/>
      <c r="T393" s="20"/>
      <c r="U393" s="20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</row>
    <row r="394" spans="1:154" s="13" customFormat="1" ht="39" customHeight="1">
      <c r="A394" s="17">
        <v>388</v>
      </c>
      <c r="B394" s="104" t="s">
        <v>1127</v>
      </c>
      <c r="C394" s="104" t="s">
        <v>1356</v>
      </c>
      <c r="D394" s="105" t="s">
        <v>89</v>
      </c>
      <c r="E394" s="71">
        <v>2017</v>
      </c>
      <c r="F394" s="17" t="s">
        <v>1357</v>
      </c>
      <c r="G394" s="31" t="s">
        <v>137</v>
      </c>
      <c r="H394" s="17" t="s">
        <v>1130</v>
      </c>
      <c r="I394" s="17" t="s">
        <v>378</v>
      </c>
      <c r="J394" s="17" t="s">
        <v>20</v>
      </c>
      <c r="K394" s="17">
        <v>80</v>
      </c>
      <c r="L394" s="17" t="s">
        <v>21</v>
      </c>
      <c r="M394" s="20"/>
      <c r="N394" s="20"/>
      <c r="O394" s="20"/>
      <c r="P394" s="20"/>
      <c r="Q394" s="20"/>
      <c r="R394" s="20"/>
      <c r="S394" s="20"/>
      <c r="T394" s="20"/>
      <c r="U394" s="20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</row>
    <row r="395" spans="1:154" s="9" customFormat="1" ht="39" customHeight="1">
      <c r="A395" s="17">
        <v>389</v>
      </c>
      <c r="B395" s="115" t="s">
        <v>1358</v>
      </c>
      <c r="C395" s="115" t="s">
        <v>1359</v>
      </c>
      <c r="D395" s="115" t="s">
        <v>1360</v>
      </c>
      <c r="E395" s="82">
        <v>2018</v>
      </c>
      <c r="F395" s="43" t="s">
        <v>1361</v>
      </c>
      <c r="G395" s="43" t="s">
        <v>304</v>
      </c>
      <c r="H395" s="43" t="s">
        <v>255</v>
      </c>
      <c r="I395" s="43" t="s">
        <v>19</v>
      </c>
      <c r="J395" s="43" t="s">
        <v>20</v>
      </c>
      <c r="K395" s="43" t="s">
        <v>1214</v>
      </c>
      <c r="L395" s="43" t="s">
        <v>21</v>
      </c>
      <c r="M395" s="20"/>
      <c r="N395" s="20"/>
      <c r="O395" s="20"/>
      <c r="P395" s="20"/>
      <c r="Q395" s="20"/>
      <c r="R395" s="20"/>
      <c r="S395" s="20"/>
      <c r="T395" s="20"/>
      <c r="U395" s="20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</row>
    <row r="396" spans="1:154" s="8" customFormat="1" ht="39" customHeight="1">
      <c r="A396" s="17">
        <v>390</v>
      </c>
      <c r="B396" s="119" t="s">
        <v>1362</v>
      </c>
      <c r="C396" s="119" t="s">
        <v>1363</v>
      </c>
      <c r="D396" s="119" t="s">
        <v>615</v>
      </c>
      <c r="E396" s="87">
        <v>2018</v>
      </c>
      <c r="F396" s="48" t="s">
        <v>1364</v>
      </c>
      <c r="G396" s="48" t="s">
        <v>91</v>
      </c>
      <c r="H396" s="48" t="s">
        <v>57</v>
      </c>
      <c r="I396" s="48" t="s">
        <v>1365</v>
      </c>
      <c r="J396" s="48" t="s">
        <v>20</v>
      </c>
      <c r="K396" s="48">
        <v>80</v>
      </c>
      <c r="L396" s="48" t="s">
        <v>39</v>
      </c>
      <c r="M396" s="20"/>
      <c r="N396" s="20"/>
      <c r="O396" s="20"/>
      <c r="P396" s="20"/>
      <c r="Q396" s="20"/>
      <c r="R396" s="20"/>
      <c r="S396" s="20"/>
      <c r="T396" s="20"/>
      <c r="U396" s="20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</row>
    <row r="397" spans="1:154" ht="39" customHeight="1">
      <c r="A397" s="17">
        <v>391</v>
      </c>
      <c r="B397" s="113" t="s">
        <v>1366</v>
      </c>
      <c r="C397" s="113" t="s">
        <v>1367</v>
      </c>
      <c r="D397" s="113" t="s">
        <v>226</v>
      </c>
      <c r="E397" s="80" t="s">
        <v>353</v>
      </c>
      <c r="F397" s="39" t="s">
        <v>1368</v>
      </c>
      <c r="G397" s="39" t="s">
        <v>140</v>
      </c>
      <c r="H397" s="39" t="s">
        <v>194</v>
      </c>
      <c r="I397" s="39" t="s">
        <v>27</v>
      </c>
      <c r="J397" s="39" t="s">
        <v>1369</v>
      </c>
      <c r="K397" s="39" t="s">
        <v>1370</v>
      </c>
      <c r="L397" s="39" t="s">
        <v>1371</v>
      </c>
      <c r="M397" s="20"/>
      <c r="N397" s="20"/>
      <c r="O397" s="20"/>
      <c r="P397" s="20"/>
      <c r="Q397" s="20"/>
      <c r="R397" s="20"/>
      <c r="S397" s="20"/>
      <c r="T397" s="20"/>
      <c r="U397" s="20"/>
    </row>
    <row r="398" spans="1:154" ht="39" customHeight="1">
      <c r="A398" s="17">
        <v>392</v>
      </c>
      <c r="B398" s="113" t="s">
        <v>1372</v>
      </c>
      <c r="C398" s="113" t="s">
        <v>1373</v>
      </c>
      <c r="D398" s="113" t="s">
        <v>226</v>
      </c>
      <c r="E398" s="80" t="s">
        <v>353</v>
      </c>
      <c r="F398" s="39" t="s">
        <v>1374</v>
      </c>
      <c r="G398" s="39" t="s">
        <v>43</v>
      </c>
      <c r="H398" s="39" t="s">
        <v>293</v>
      </c>
      <c r="I398" s="39" t="s">
        <v>27</v>
      </c>
      <c r="J398" s="39" t="s">
        <v>28</v>
      </c>
      <c r="K398" s="39" t="s">
        <v>355</v>
      </c>
      <c r="L398" s="39" t="s">
        <v>21</v>
      </c>
      <c r="M398" s="20"/>
      <c r="N398" s="20"/>
      <c r="O398" s="20"/>
      <c r="P398" s="20"/>
      <c r="Q398" s="20"/>
      <c r="R398" s="20"/>
      <c r="S398" s="20"/>
      <c r="T398" s="20"/>
      <c r="U398" s="20"/>
    </row>
    <row r="399" spans="1:154" ht="39" customHeight="1">
      <c r="A399" s="17">
        <v>393</v>
      </c>
      <c r="B399" s="113" t="s">
        <v>621</v>
      </c>
      <c r="C399" s="113" t="s">
        <v>1375</v>
      </c>
      <c r="D399" s="113" t="s">
        <v>226</v>
      </c>
      <c r="E399" s="80">
        <v>2018</v>
      </c>
      <c r="F399" s="39" t="s">
        <v>1376</v>
      </c>
      <c r="G399" s="39" t="s">
        <v>25</v>
      </c>
      <c r="H399" s="39" t="s">
        <v>194</v>
      </c>
      <c r="I399" s="39" t="s">
        <v>27</v>
      </c>
      <c r="J399" s="39" t="s">
        <v>28</v>
      </c>
      <c r="K399" s="39" t="s">
        <v>294</v>
      </c>
      <c r="L399" s="39" t="s">
        <v>21</v>
      </c>
      <c r="M399" s="20"/>
      <c r="N399" s="20"/>
      <c r="O399" s="20"/>
      <c r="P399" s="20"/>
      <c r="Q399" s="20"/>
      <c r="R399" s="20"/>
      <c r="S399" s="20"/>
      <c r="T399" s="20"/>
      <c r="U399" s="20"/>
    </row>
    <row r="400" spans="1:154" ht="39" customHeight="1">
      <c r="A400" s="17">
        <v>394</v>
      </c>
      <c r="B400" s="113" t="s">
        <v>1165</v>
      </c>
      <c r="C400" s="113" t="s">
        <v>1377</v>
      </c>
      <c r="D400" s="113" t="s">
        <v>226</v>
      </c>
      <c r="E400" s="80" t="s">
        <v>353</v>
      </c>
      <c r="F400" s="39" t="s">
        <v>1378</v>
      </c>
      <c r="G400" s="39" t="s">
        <v>203</v>
      </c>
      <c r="H400" s="39" t="s">
        <v>194</v>
      </c>
      <c r="I400" s="39" t="s">
        <v>27</v>
      </c>
      <c r="J400" s="39" t="s">
        <v>28</v>
      </c>
      <c r="K400" s="39" t="s">
        <v>294</v>
      </c>
      <c r="L400" s="39" t="s">
        <v>21</v>
      </c>
      <c r="M400" s="20"/>
      <c r="N400" s="20"/>
      <c r="O400" s="20"/>
      <c r="P400" s="20"/>
      <c r="Q400" s="20"/>
      <c r="R400" s="20"/>
      <c r="S400" s="20"/>
      <c r="T400" s="20"/>
      <c r="U400" s="20"/>
    </row>
    <row r="401" spans="1:154" ht="39" customHeight="1">
      <c r="A401" s="17">
        <v>395</v>
      </c>
      <c r="B401" s="107" t="s">
        <v>1379</v>
      </c>
      <c r="C401" s="107" t="s">
        <v>1380</v>
      </c>
      <c r="D401" s="107" t="s">
        <v>626</v>
      </c>
      <c r="E401" s="74">
        <v>2018</v>
      </c>
      <c r="F401" s="33" t="s">
        <v>1381</v>
      </c>
      <c r="G401" s="33" t="s">
        <v>1382</v>
      </c>
      <c r="H401" s="33" t="s">
        <v>629</v>
      </c>
      <c r="I401" s="33" t="s">
        <v>51</v>
      </c>
      <c r="J401" s="33" t="s">
        <v>1383</v>
      </c>
      <c r="K401" s="33">
        <v>120</v>
      </c>
      <c r="L401" s="33" t="s">
        <v>33</v>
      </c>
      <c r="M401" s="20"/>
      <c r="N401" s="20"/>
      <c r="O401" s="20"/>
      <c r="P401" s="20"/>
      <c r="Q401" s="20"/>
      <c r="R401" s="20"/>
      <c r="S401" s="20"/>
      <c r="T401" s="20"/>
      <c r="U401" s="20"/>
    </row>
    <row r="402" spans="1:154" ht="39" customHeight="1">
      <c r="A402" s="17">
        <v>396</v>
      </c>
      <c r="B402" s="106" t="s">
        <v>1384</v>
      </c>
      <c r="C402" s="106" t="s">
        <v>1385</v>
      </c>
      <c r="D402" s="106" t="s">
        <v>110</v>
      </c>
      <c r="E402" s="73">
        <v>2017</v>
      </c>
      <c r="F402" s="32" t="s">
        <v>1386</v>
      </c>
      <c r="G402" s="32" t="s">
        <v>1387</v>
      </c>
      <c r="H402" s="32" t="s">
        <v>1388</v>
      </c>
      <c r="I402" s="32" t="s">
        <v>27</v>
      </c>
      <c r="J402" s="32" t="s">
        <v>163</v>
      </c>
      <c r="K402" s="32">
        <v>150</v>
      </c>
      <c r="L402" s="32" t="s">
        <v>39</v>
      </c>
      <c r="M402" s="20"/>
      <c r="N402" s="20"/>
      <c r="O402" s="20"/>
      <c r="P402" s="20"/>
      <c r="Q402" s="20"/>
      <c r="R402" s="20"/>
      <c r="S402" s="20"/>
      <c r="T402" s="20"/>
      <c r="U402" s="20"/>
    </row>
    <row r="403" spans="1:154" ht="39" customHeight="1">
      <c r="A403" s="17">
        <v>397</v>
      </c>
      <c r="B403" s="106" t="s">
        <v>1389</v>
      </c>
      <c r="C403" s="106" t="s">
        <v>1390</v>
      </c>
      <c r="D403" s="106" t="s">
        <v>110</v>
      </c>
      <c r="E403" s="73">
        <v>2017</v>
      </c>
      <c r="F403" s="32" t="s">
        <v>1391</v>
      </c>
      <c r="G403" s="32" t="s">
        <v>1392</v>
      </c>
      <c r="H403" s="32" t="s">
        <v>271</v>
      </c>
      <c r="I403" s="32" t="s">
        <v>27</v>
      </c>
      <c r="J403" s="32" t="s">
        <v>163</v>
      </c>
      <c r="K403" s="32">
        <v>130</v>
      </c>
      <c r="L403" s="32" t="s">
        <v>39</v>
      </c>
      <c r="M403" s="20"/>
      <c r="N403" s="20"/>
      <c r="O403" s="20"/>
      <c r="P403" s="20"/>
      <c r="Q403" s="20"/>
      <c r="R403" s="20"/>
      <c r="S403" s="20"/>
      <c r="T403" s="20"/>
      <c r="U403" s="20"/>
    </row>
    <row r="404" spans="1:154" ht="39" customHeight="1">
      <c r="A404" s="17">
        <v>398</v>
      </c>
      <c r="B404" s="106" t="s">
        <v>1393</v>
      </c>
      <c r="C404" s="106" t="s">
        <v>1394</v>
      </c>
      <c r="D404" s="106" t="s">
        <v>110</v>
      </c>
      <c r="E404" s="73">
        <v>2017</v>
      </c>
      <c r="F404" s="32" t="s">
        <v>1395</v>
      </c>
      <c r="G404" s="32" t="s">
        <v>1387</v>
      </c>
      <c r="H404" s="32" t="s">
        <v>1246</v>
      </c>
      <c r="I404" s="32" t="s">
        <v>27</v>
      </c>
      <c r="J404" s="32" t="s">
        <v>163</v>
      </c>
      <c r="K404" s="32">
        <v>150</v>
      </c>
      <c r="L404" s="32" t="s">
        <v>39</v>
      </c>
      <c r="M404" s="20"/>
      <c r="N404" s="20"/>
      <c r="O404" s="20"/>
      <c r="P404" s="20"/>
      <c r="Q404" s="20"/>
      <c r="R404" s="20"/>
      <c r="S404" s="20"/>
      <c r="T404" s="20"/>
      <c r="U404" s="20"/>
    </row>
    <row r="405" spans="1:154" s="9" customFormat="1" ht="39" customHeight="1">
      <c r="A405" s="17">
        <v>399</v>
      </c>
      <c r="B405" s="109" t="s">
        <v>1396</v>
      </c>
      <c r="C405" s="109" t="str">
        <f>HYPERLINK("https://urbino.com.ua/p756296280-teatr-nevidimih-ditej.html","Театр Невидимих Дітей ")</f>
        <v xml:space="preserve">Театр Невидимих Дітей </v>
      </c>
      <c r="D405" s="109" t="s">
        <v>859</v>
      </c>
      <c r="E405" s="76">
        <v>2018</v>
      </c>
      <c r="F405" s="22" t="s">
        <v>1397</v>
      </c>
      <c r="G405" s="22" t="s">
        <v>731</v>
      </c>
      <c r="H405" s="22" t="s">
        <v>1398</v>
      </c>
      <c r="I405" s="22" t="s">
        <v>341</v>
      </c>
      <c r="J405" s="22" t="s">
        <v>28</v>
      </c>
      <c r="K405" s="22">
        <v>70</v>
      </c>
      <c r="L405" s="22" t="s">
        <v>21</v>
      </c>
      <c r="M405" s="20"/>
      <c r="N405" s="20"/>
      <c r="O405" s="20"/>
      <c r="P405" s="20"/>
      <c r="Q405" s="20"/>
      <c r="R405" s="20"/>
      <c r="S405" s="20"/>
      <c r="T405" s="20"/>
      <c r="U405" s="20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</row>
    <row r="406" spans="1:154" ht="39" customHeight="1">
      <c r="A406" s="17">
        <v>400</v>
      </c>
      <c r="B406" s="106" t="s">
        <v>1399</v>
      </c>
      <c r="C406" s="106" t="s">
        <v>1400</v>
      </c>
      <c r="D406" s="106" t="s">
        <v>519</v>
      </c>
      <c r="E406" s="73">
        <v>2018</v>
      </c>
      <c r="F406" s="32" t="s">
        <v>1401</v>
      </c>
      <c r="G406" s="32" t="s">
        <v>25</v>
      </c>
      <c r="H406" s="32" t="s">
        <v>241</v>
      </c>
      <c r="I406" s="32" t="s">
        <v>19</v>
      </c>
      <c r="J406" s="32" t="s">
        <v>20</v>
      </c>
      <c r="K406" s="32">
        <v>70</v>
      </c>
      <c r="L406" s="32" t="s">
        <v>21</v>
      </c>
      <c r="M406" s="20"/>
      <c r="N406" s="20"/>
      <c r="O406" s="20"/>
      <c r="P406" s="20"/>
      <c r="Q406" s="20"/>
      <c r="R406" s="20"/>
      <c r="S406" s="20"/>
      <c r="T406" s="20"/>
      <c r="U406" s="20"/>
    </row>
    <row r="407" spans="1:154" ht="39" customHeight="1">
      <c r="A407" s="17">
        <v>401</v>
      </c>
      <c r="B407" s="119" t="s">
        <v>1402</v>
      </c>
      <c r="C407" s="119" t="s">
        <v>1403</v>
      </c>
      <c r="D407" s="119" t="s">
        <v>1404</v>
      </c>
      <c r="E407" s="87">
        <v>2018</v>
      </c>
      <c r="F407" s="48" t="s">
        <v>1405</v>
      </c>
      <c r="G407" s="48" t="s">
        <v>944</v>
      </c>
      <c r="H407" s="48" t="s">
        <v>1349</v>
      </c>
      <c r="I407" s="48" t="s">
        <v>378</v>
      </c>
      <c r="J407" s="48" t="s">
        <v>163</v>
      </c>
      <c r="K407" s="48">
        <v>130</v>
      </c>
      <c r="L407" s="48" t="s">
        <v>39</v>
      </c>
      <c r="M407" s="20"/>
      <c r="N407" s="20"/>
      <c r="O407" s="20"/>
      <c r="P407" s="20"/>
      <c r="Q407" s="20"/>
      <c r="R407" s="20"/>
      <c r="S407" s="20"/>
      <c r="T407" s="20"/>
      <c r="U407" s="20"/>
    </row>
    <row r="408" spans="1:154" ht="39" customHeight="1">
      <c r="A408" s="17">
        <v>402</v>
      </c>
      <c r="B408" s="119" t="s">
        <v>1406</v>
      </c>
      <c r="C408" s="119" t="s">
        <v>1407</v>
      </c>
      <c r="D408" s="119" t="s">
        <v>1404</v>
      </c>
      <c r="E408" s="87">
        <v>2018</v>
      </c>
      <c r="F408" s="48" t="s">
        <v>1408</v>
      </c>
      <c r="G408" s="48" t="s">
        <v>672</v>
      </c>
      <c r="H408" s="48" t="s">
        <v>1349</v>
      </c>
      <c r="I408" s="48" t="s">
        <v>19</v>
      </c>
      <c r="J408" s="48" t="s">
        <v>163</v>
      </c>
      <c r="K408" s="48">
        <v>130</v>
      </c>
      <c r="L408" s="48" t="s">
        <v>39</v>
      </c>
      <c r="M408" s="20"/>
      <c r="N408" s="20"/>
      <c r="O408" s="20"/>
      <c r="P408" s="20"/>
      <c r="Q408" s="20"/>
      <c r="R408" s="20"/>
      <c r="S408" s="20"/>
      <c r="T408" s="20"/>
      <c r="U408" s="20"/>
    </row>
    <row r="409" spans="1:154" ht="39" customHeight="1">
      <c r="A409" s="17">
        <v>403</v>
      </c>
      <c r="B409" s="106" t="s">
        <v>1409</v>
      </c>
      <c r="C409" s="106" t="s">
        <v>1410</v>
      </c>
      <c r="D409" s="106" t="s">
        <v>302</v>
      </c>
      <c r="E409" s="73">
        <v>2017</v>
      </c>
      <c r="F409" s="32" t="s">
        <v>1411</v>
      </c>
      <c r="G409" s="32" t="s">
        <v>672</v>
      </c>
      <c r="H409" s="32" t="s">
        <v>194</v>
      </c>
      <c r="I409" s="32" t="s">
        <v>19</v>
      </c>
      <c r="J409" s="32" t="s">
        <v>20</v>
      </c>
      <c r="K409" s="32">
        <v>90</v>
      </c>
      <c r="L409" s="32" t="s">
        <v>21</v>
      </c>
      <c r="M409" s="20"/>
      <c r="N409" s="20"/>
      <c r="O409" s="20"/>
      <c r="P409" s="20"/>
      <c r="Q409" s="20"/>
      <c r="R409" s="20"/>
      <c r="S409" s="20"/>
      <c r="T409" s="20"/>
      <c r="U409" s="20"/>
    </row>
    <row r="410" spans="1:154" ht="39" customHeight="1">
      <c r="A410" s="17">
        <v>404</v>
      </c>
      <c r="B410" s="123" t="s">
        <v>1412</v>
      </c>
      <c r="C410" s="123" t="s">
        <v>1413</v>
      </c>
      <c r="D410" s="123" t="s">
        <v>862</v>
      </c>
      <c r="E410" s="90">
        <v>2018</v>
      </c>
      <c r="F410" s="52" t="s">
        <v>1414</v>
      </c>
      <c r="G410" s="39" t="s">
        <v>1415</v>
      </c>
      <c r="H410" s="52" t="s">
        <v>1416</v>
      </c>
      <c r="I410" s="52" t="s">
        <v>27</v>
      </c>
      <c r="J410" s="52" t="s">
        <v>20</v>
      </c>
      <c r="K410" s="52">
        <v>60</v>
      </c>
      <c r="L410" s="52" t="s">
        <v>21</v>
      </c>
      <c r="M410" s="20"/>
      <c r="N410" s="20"/>
      <c r="O410" s="20"/>
      <c r="P410" s="20"/>
      <c r="Q410" s="20"/>
      <c r="R410" s="20"/>
      <c r="S410" s="20"/>
      <c r="T410" s="20"/>
      <c r="U410" s="20"/>
    </row>
    <row r="411" spans="1:154" ht="39" customHeight="1">
      <c r="A411" s="17">
        <v>405</v>
      </c>
      <c r="B411" s="123" t="s">
        <v>1417</v>
      </c>
      <c r="C411" s="123" t="s">
        <v>1418</v>
      </c>
      <c r="D411" s="123" t="s">
        <v>862</v>
      </c>
      <c r="E411" s="90">
        <v>2018</v>
      </c>
      <c r="F411" s="52" t="s">
        <v>1419</v>
      </c>
      <c r="G411" s="39" t="s">
        <v>1420</v>
      </c>
      <c r="H411" s="52" t="s">
        <v>32</v>
      </c>
      <c r="I411" s="52" t="s">
        <v>27</v>
      </c>
      <c r="J411" s="52" t="s">
        <v>20</v>
      </c>
      <c r="K411" s="52">
        <v>60</v>
      </c>
      <c r="L411" s="52" t="s">
        <v>21</v>
      </c>
      <c r="M411" s="20"/>
      <c r="N411" s="20"/>
      <c r="O411" s="20"/>
      <c r="P411" s="20"/>
      <c r="Q411" s="20"/>
      <c r="R411" s="20"/>
      <c r="S411" s="20"/>
      <c r="T411" s="20"/>
      <c r="U411" s="20"/>
    </row>
    <row r="412" spans="1:154" ht="39" customHeight="1">
      <c r="A412" s="17">
        <v>406</v>
      </c>
      <c r="B412" s="118" t="s">
        <v>452</v>
      </c>
      <c r="C412" s="118" t="str">
        <f>HYPERLINK("https://www.yakaboo.ua/ua/svit-modric-kih.html","Світ Модрицьких")</f>
        <v>Світ Модрицьких</v>
      </c>
      <c r="D412" s="118" t="s">
        <v>453</v>
      </c>
      <c r="E412" s="86">
        <v>2017</v>
      </c>
      <c r="F412" s="46" t="s">
        <v>1421</v>
      </c>
      <c r="G412" s="46" t="s">
        <v>36</v>
      </c>
      <c r="H412" s="46" t="s">
        <v>1022</v>
      </c>
      <c r="I412" s="46" t="s">
        <v>19</v>
      </c>
      <c r="J412" s="46" t="s">
        <v>20</v>
      </c>
      <c r="K412" s="46">
        <v>70</v>
      </c>
      <c r="L412" s="46" t="s">
        <v>21</v>
      </c>
      <c r="M412" s="20"/>
      <c r="N412" s="20"/>
      <c r="O412" s="20"/>
      <c r="P412" s="20"/>
      <c r="Q412" s="20"/>
      <c r="R412" s="20"/>
      <c r="S412" s="20"/>
      <c r="T412" s="20"/>
      <c r="U412" s="20"/>
    </row>
    <row r="413" spans="1:154" ht="39" customHeight="1">
      <c r="A413" s="17">
        <v>407</v>
      </c>
      <c r="B413" s="110" t="s">
        <v>1422</v>
      </c>
      <c r="C413" s="110" t="s">
        <v>1423</v>
      </c>
      <c r="D413" s="110" t="s">
        <v>523</v>
      </c>
      <c r="E413" s="77">
        <v>2017</v>
      </c>
      <c r="F413" s="36" t="s">
        <v>1424</v>
      </c>
      <c r="G413" s="47" t="s">
        <v>1425</v>
      </c>
      <c r="H413" s="36" t="s">
        <v>1426</v>
      </c>
      <c r="I413" s="36" t="s">
        <v>19</v>
      </c>
      <c r="J413" s="36" t="s">
        <v>1427</v>
      </c>
      <c r="K413" s="36" t="s">
        <v>1428</v>
      </c>
      <c r="L413" s="36" t="s">
        <v>195</v>
      </c>
      <c r="M413" s="20"/>
      <c r="N413" s="20"/>
      <c r="O413" s="20"/>
      <c r="P413" s="20"/>
      <c r="Q413" s="20"/>
      <c r="R413" s="20"/>
      <c r="S413" s="20"/>
      <c r="T413" s="20"/>
      <c r="U413" s="20"/>
    </row>
    <row r="414" spans="1:154" s="13" customFormat="1" ht="39" customHeight="1">
      <c r="A414" s="17">
        <v>408</v>
      </c>
      <c r="B414" s="108" t="s">
        <v>1429</v>
      </c>
      <c r="C414" s="108" t="s">
        <v>1430</v>
      </c>
      <c r="D414" s="108" t="s">
        <v>178</v>
      </c>
      <c r="E414" s="75">
        <v>2017</v>
      </c>
      <c r="F414" s="34" t="s">
        <v>1431</v>
      </c>
      <c r="G414" s="35" t="s">
        <v>598</v>
      </c>
      <c r="H414" s="34" t="s">
        <v>605</v>
      </c>
      <c r="I414" s="34" t="s">
        <v>19</v>
      </c>
      <c r="J414" s="34" t="s">
        <v>28</v>
      </c>
      <c r="K414" s="34">
        <v>70</v>
      </c>
      <c r="L414" s="34" t="s">
        <v>21</v>
      </c>
      <c r="M414" s="20"/>
      <c r="N414" s="20"/>
      <c r="O414" s="20"/>
      <c r="P414" s="20"/>
      <c r="Q414" s="20"/>
      <c r="R414" s="20"/>
      <c r="S414" s="20"/>
      <c r="T414" s="20"/>
      <c r="U414" s="20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</row>
    <row r="415" spans="1:154" ht="39" customHeight="1">
      <c r="A415" s="17">
        <v>409</v>
      </c>
      <c r="B415" s="103" t="s">
        <v>1432</v>
      </c>
      <c r="C415" s="103" t="s">
        <v>1433</v>
      </c>
      <c r="D415" s="103" t="s">
        <v>1190</v>
      </c>
      <c r="E415" s="70">
        <v>2017</v>
      </c>
      <c r="F415" s="30" t="s">
        <v>1434</v>
      </c>
      <c r="G415" s="56" t="s">
        <v>43</v>
      </c>
      <c r="H415" s="30" t="s">
        <v>172</v>
      </c>
      <c r="I415" s="30" t="s">
        <v>19</v>
      </c>
      <c r="J415" s="30" t="s">
        <v>28</v>
      </c>
      <c r="K415" s="30">
        <v>70</v>
      </c>
      <c r="L415" s="30" t="s">
        <v>21</v>
      </c>
      <c r="M415" s="20"/>
      <c r="N415" s="20"/>
      <c r="O415" s="20"/>
      <c r="P415" s="20"/>
      <c r="Q415" s="20"/>
      <c r="R415" s="20"/>
      <c r="S415" s="20"/>
      <c r="T415" s="20"/>
      <c r="U415" s="20"/>
    </row>
    <row r="416" spans="1:154" ht="39" customHeight="1">
      <c r="A416" s="17">
        <v>410</v>
      </c>
      <c r="B416" s="112" t="s">
        <v>1194</v>
      </c>
      <c r="C416" s="112" t="s">
        <v>1435</v>
      </c>
      <c r="D416" s="112" t="s">
        <v>1196</v>
      </c>
      <c r="E416" s="79">
        <v>2018</v>
      </c>
      <c r="F416" s="38" t="s">
        <v>1436</v>
      </c>
      <c r="G416" s="40" t="s">
        <v>1437</v>
      </c>
      <c r="H416" s="38" t="s">
        <v>194</v>
      </c>
      <c r="I416" s="38" t="s">
        <v>19</v>
      </c>
      <c r="J416" s="38" t="s">
        <v>20</v>
      </c>
      <c r="K416" s="38">
        <v>60</v>
      </c>
      <c r="L416" s="38" t="s">
        <v>21</v>
      </c>
      <c r="M416" s="20"/>
      <c r="N416" s="20"/>
      <c r="O416" s="20"/>
      <c r="P416" s="20"/>
      <c r="Q416" s="20"/>
      <c r="R416" s="20"/>
      <c r="S416" s="20"/>
      <c r="T416" s="20"/>
      <c r="U416" s="20"/>
    </row>
    <row r="417" spans="1:154" ht="39" customHeight="1">
      <c r="A417" s="17">
        <v>411</v>
      </c>
      <c r="B417" s="112" t="s">
        <v>1194</v>
      </c>
      <c r="C417" s="112" t="s">
        <v>1438</v>
      </c>
      <c r="D417" s="112" t="s">
        <v>1196</v>
      </c>
      <c r="E417" s="79">
        <v>2018</v>
      </c>
      <c r="F417" s="38" t="s">
        <v>1439</v>
      </c>
      <c r="G417" s="40" t="s">
        <v>31</v>
      </c>
      <c r="H417" s="38" t="s">
        <v>194</v>
      </c>
      <c r="I417" s="38" t="s">
        <v>19</v>
      </c>
      <c r="J417" s="38" t="s">
        <v>20</v>
      </c>
      <c r="K417" s="38">
        <v>60</v>
      </c>
      <c r="L417" s="38" t="s">
        <v>21</v>
      </c>
      <c r="M417" s="20"/>
      <c r="N417" s="20"/>
      <c r="O417" s="20"/>
      <c r="P417" s="20"/>
      <c r="Q417" s="20"/>
      <c r="R417" s="20"/>
      <c r="S417" s="20"/>
      <c r="T417" s="20"/>
      <c r="U417" s="20"/>
    </row>
    <row r="418" spans="1:154" ht="45" customHeight="1">
      <c r="A418" s="17">
        <v>412</v>
      </c>
      <c r="B418" s="115" t="s">
        <v>1440</v>
      </c>
      <c r="C418" s="115" t="s">
        <v>1441</v>
      </c>
      <c r="D418" s="115" t="s">
        <v>1442</v>
      </c>
      <c r="E418" s="82">
        <v>2017</v>
      </c>
      <c r="F418" s="43" t="s">
        <v>1443</v>
      </c>
      <c r="G418" s="58" t="s">
        <v>140</v>
      </c>
      <c r="H418" s="43" t="s">
        <v>1416</v>
      </c>
      <c r="I418" s="43" t="s">
        <v>27</v>
      </c>
      <c r="J418" s="43" t="s">
        <v>20</v>
      </c>
      <c r="K418" s="43">
        <v>70</v>
      </c>
      <c r="L418" s="43" t="s">
        <v>21</v>
      </c>
      <c r="M418" s="20"/>
      <c r="N418" s="20"/>
      <c r="O418" s="20"/>
      <c r="P418" s="20"/>
      <c r="Q418" s="20"/>
      <c r="R418" s="20"/>
      <c r="S418" s="20"/>
      <c r="T418" s="20"/>
      <c r="U418" s="20"/>
    </row>
    <row r="419" spans="1:154" ht="39" customHeight="1">
      <c r="A419" s="17">
        <v>413</v>
      </c>
      <c r="B419" s="106" t="s">
        <v>1444</v>
      </c>
      <c r="C419" s="106" t="s">
        <v>1445</v>
      </c>
      <c r="D419" s="106" t="s">
        <v>1446</v>
      </c>
      <c r="E419" s="73">
        <v>2017</v>
      </c>
      <c r="F419" s="32" t="s">
        <v>1447</v>
      </c>
      <c r="G419" s="59" t="s">
        <v>731</v>
      </c>
      <c r="H419" s="32" t="s">
        <v>50</v>
      </c>
      <c r="I419" s="32" t="s">
        <v>1448</v>
      </c>
      <c r="J419" s="32" t="s">
        <v>223</v>
      </c>
      <c r="K419" s="32">
        <v>80</v>
      </c>
      <c r="L419" s="32" t="s">
        <v>21</v>
      </c>
      <c r="M419" s="20"/>
      <c r="N419" s="20"/>
      <c r="O419" s="20"/>
      <c r="P419" s="20"/>
      <c r="Q419" s="20"/>
      <c r="R419" s="20"/>
      <c r="S419" s="20"/>
      <c r="T419" s="20"/>
      <c r="U419" s="20"/>
    </row>
    <row r="420" spans="1:154" ht="48.75" customHeight="1">
      <c r="A420" s="17">
        <v>414</v>
      </c>
      <c r="B420" s="112" t="s">
        <v>1449</v>
      </c>
      <c r="C420" s="112" t="s">
        <v>1450</v>
      </c>
      <c r="D420" s="112" t="s">
        <v>239</v>
      </c>
      <c r="E420" s="79">
        <v>2017</v>
      </c>
      <c r="F420" s="38" t="s">
        <v>1451</v>
      </c>
      <c r="G420" s="40" t="s">
        <v>1452</v>
      </c>
      <c r="H420" s="38" t="s">
        <v>1453</v>
      </c>
      <c r="I420" s="38" t="s">
        <v>27</v>
      </c>
      <c r="J420" s="38" t="s">
        <v>20</v>
      </c>
      <c r="K420" s="38">
        <v>150</v>
      </c>
      <c r="L420" s="38" t="s">
        <v>39</v>
      </c>
      <c r="M420" s="20"/>
      <c r="N420" s="20"/>
      <c r="O420" s="20"/>
      <c r="P420" s="20"/>
      <c r="Q420" s="20"/>
      <c r="R420" s="20"/>
      <c r="S420" s="20"/>
      <c r="T420" s="20"/>
      <c r="U420" s="20"/>
    </row>
    <row r="421" spans="1:154" s="9" customFormat="1" ht="39" customHeight="1">
      <c r="A421" s="17">
        <v>415</v>
      </c>
      <c r="B421" s="114" t="s">
        <v>908</v>
      </c>
      <c r="C421" s="114" t="s">
        <v>1454</v>
      </c>
      <c r="D421" s="114" t="s">
        <v>1212</v>
      </c>
      <c r="E421" s="81">
        <v>2017</v>
      </c>
      <c r="F421" s="41" t="s">
        <v>1455</v>
      </c>
      <c r="G421" s="41">
        <v>160</v>
      </c>
      <c r="H421" s="41" t="s">
        <v>26</v>
      </c>
      <c r="I421" s="41" t="s">
        <v>19</v>
      </c>
      <c r="J421" s="41" t="s">
        <v>28</v>
      </c>
      <c r="K421" s="41" t="s">
        <v>1214</v>
      </c>
      <c r="L421" s="41" t="s">
        <v>21</v>
      </c>
      <c r="M421" s="20"/>
      <c r="N421" s="20"/>
      <c r="O421" s="20"/>
      <c r="P421" s="20"/>
      <c r="Q421" s="20"/>
      <c r="R421" s="20"/>
      <c r="S421" s="20"/>
      <c r="T421" s="20"/>
      <c r="U421" s="20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</row>
    <row r="422" spans="1:154" ht="39" customHeight="1">
      <c r="A422" s="17">
        <v>416</v>
      </c>
      <c r="B422" s="110" t="s">
        <v>877</v>
      </c>
      <c r="C422" s="110" t="s">
        <v>1456</v>
      </c>
      <c r="D422" s="110" t="s">
        <v>187</v>
      </c>
      <c r="E422" s="77">
        <v>2018</v>
      </c>
      <c r="F422" s="36" t="s">
        <v>1457</v>
      </c>
      <c r="G422" s="36">
        <v>500</v>
      </c>
      <c r="H422" s="36" t="s">
        <v>255</v>
      </c>
      <c r="I422" s="36" t="s">
        <v>19</v>
      </c>
      <c r="J422" s="36" t="s">
        <v>20</v>
      </c>
      <c r="K422" s="36">
        <v>60</v>
      </c>
      <c r="L422" s="36" t="s">
        <v>21</v>
      </c>
      <c r="M422" s="20"/>
      <c r="N422" s="20"/>
      <c r="O422" s="20"/>
      <c r="P422" s="20"/>
      <c r="Q422" s="20"/>
      <c r="R422" s="20"/>
      <c r="S422" s="20"/>
      <c r="T422" s="20"/>
      <c r="U422" s="20"/>
    </row>
    <row r="423" spans="1:154" ht="39" customHeight="1">
      <c r="A423" s="17">
        <v>417</v>
      </c>
      <c r="B423" s="110" t="s">
        <v>653</v>
      </c>
      <c r="C423" s="110" t="s">
        <v>1458</v>
      </c>
      <c r="D423" s="110" t="s">
        <v>187</v>
      </c>
      <c r="E423" s="77">
        <v>2018</v>
      </c>
      <c r="F423" s="36" t="s">
        <v>1459</v>
      </c>
      <c r="G423" s="36">
        <v>704</v>
      </c>
      <c r="H423" s="36" t="s">
        <v>555</v>
      </c>
      <c r="I423" s="36" t="s">
        <v>19</v>
      </c>
      <c r="J423" s="36" t="s">
        <v>20</v>
      </c>
      <c r="K423" s="36">
        <v>65</v>
      </c>
      <c r="L423" s="36" t="s">
        <v>21</v>
      </c>
      <c r="M423" s="20"/>
      <c r="N423" s="20"/>
      <c r="O423" s="20"/>
      <c r="P423" s="20"/>
      <c r="Q423" s="20"/>
      <c r="R423" s="20"/>
      <c r="S423" s="20"/>
      <c r="T423" s="20"/>
      <c r="U423" s="20"/>
    </row>
    <row r="424" spans="1:154" ht="45" customHeight="1">
      <c r="A424" s="17">
        <v>418</v>
      </c>
      <c r="B424" s="110" t="s">
        <v>1059</v>
      </c>
      <c r="C424" s="110" t="s">
        <v>1460</v>
      </c>
      <c r="D424" s="110" t="s">
        <v>187</v>
      </c>
      <c r="E424" s="77">
        <v>2018</v>
      </c>
      <c r="F424" s="36" t="s">
        <v>1461</v>
      </c>
      <c r="G424" s="36">
        <v>224</v>
      </c>
      <c r="H424" s="36" t="s">
        <v>377</v>
      </c>
      <c r="I424" s="36" t="s">
        <v>378</v>
      </c>
      <c r="J424" s="36" t="s">
        <v>28</v>
      </c>
      <c r="K424" s="36">
        <v>52</v>
      </c>
      <c r="L424" s="36" t="s">
        <v>21</v>
      </c>
      <c r="M424" s="20"/>
      <c r="N424" s="20"/>
      <c r="O424" s="20"/>
      <c r="P424" s="20"/>
      <c r="Q424" s="20"/>
      <c r="R424" s="20"/>
      <c r="S424" s="20"/>
      <c r="T424" s="20"/>
      <c r="U424" s="20"/>
    </row>
    <row r="425" spans="1:154" ht="39" customHeight="1">
      <c r="A425" s="17">
        <v>419</v>
      </c>
      <c r="B425" s="110" t="s">
        <v>1462</v>
      </c>
      <c r="C425" s="110" t="s">
        <v>1463</v>
      </c>
      <c r="D425" s="110" t="s">
        <v>187</v>
      </c>
      <c r="E425" s="77">
        <v>2018</v>
      </c>
      <c r="F425" s="36" t="s">
        <v>1464</v>
      </c>
      <c r="G425" s="36"/>
      <c r="H425" s="36" t="s">
        <v>775</v>
      </c>
      <c r="I425" s="36" t="s">
        <v>19</v>
      </c>
      <c r="J425" s="36" t="s">
        <v>20</v>
      </c>
      <c r="K425" s="36">
        <v>60</v>
      </c>
      <c r="L425" s="36" t="s">
        <v>21</v>
      </c>
      <c r="M425" s="20"/>
      <c r="N425" s="20"/>
      <c r="O425" s="20"/>
      <c r="P425" s="20"/>
      <c r="Q425" s="20"/>
      <c r="R425" s="20"/>
      <c r="S425" s="20"/>
      <c r="T425" s="20"/>
      <c r="U425" s="20"/>
    </row>
    <row r="426" spans="1:154" ht="39" customHeight="1">
      <c r="A426" s="17">
        <v>420</v>
      </c>
      <c r="B426" s="111" t="s">
        <v>1465</v>
      </c>
      <c r="C426" s="111" t="s">
        <v>1466</v>
      </c>
      <c r="D426" s="111" t="s">
        <v>192</v>
      </c>
      <c r="E426" s="78">
        <v>2017</v>
      </c>
      <c r="F426" s="37" t="s">
        <v>1467</v>
      </c>
      <c r="G426" s="37" t="s">
        <v>1468</v>
      </c>
      <c r="H426" s="37" t="s">
        <v>194</v>
      </c>
      <c r="I426" s="37" t="s">
        <v>19</v>
      </c>
      <c r="J426" s="37" t="s">
        <v>28</v>
      </c>
      <c r="K426" s="37">
        <v>60</v>
      </c>
      <c r="L426" s="37" t="s">
        <v>21</v>
      </c>
      <c r="M426" s="20"/>
      <c r="N426" s="20"/>
      <c r="O426" s="20"/>
      <c r="P426" s="20"/>
      <c r="Q426" s="20"/>
      <c r="R426" s="20"/>
      <c r="S426" s="20"/>
      <c r="T426" s="20"/>
      <c r="U426" s="20"/>
    </row>
    <row r="427" spans="1:154" ht="39" customHeight="1">
      <c r="A427" s="17">
        <v>421</v>
      </c>
      <c r="B427" s="111" t="s">
        <v>1465</v>
      </c>
      <c r="C427" s="111" t="s">
        <v>1469</v>
      </c>
      <c r="D427" s="111" t="s">
        <v>192</v>
      </c>
      <c r="E427" s="78">
        <v>2017</v>
      </c>
      <c r="F427" s="37" t="s">
        <v>1470</v>
      </c>
      <c r="G427" s="37" t="s">
        <v>203</v>
      </c>
      <c r="H427" s="37" t="s">
        <v>194</v>
      </c>
      <c r="I427" s="37" t="s">
        <v>19</v>
      </c>
      <c r="J427" s="37" t="s">
        <v>28</v>
      </c>
      <c r="K427" s="37">
        <v>60</v>
      </c>
      <c r="L427" s="37" t="s">
        <v>21</v>
      </c>
      <c r="M427" s="20"/>
      <c r="N427" s="20"/>
      <c r="O427" s="20"/>
      <c r="P427" s="20"/>
      <c r="Q427" s="20"/>
      <c r="R427" s="20"/>
      <c r="S427" s="20"/>
      <c r="T427" s="20"/>
      <c r="U427" s="20"/>
    </row>
    <row r="428" spans="1:154" ht="43.5" customHeight="1">
      <c r="A428" s="17">
        <v>422</v>
      </c>
      <c r="B428" s="108" t="s">
        <v>1471</v>
      </c>
      <c r="C428" s="108" t="s">
        <v>1472</v>
      </c>
      <c r="D428" s="108" t="s">
        <v>884</v>
      </c>
      <c r="E428" s="75">
        <v>2017</v>
      </c>
      <c r="F428" s="34" t="s">
        <v>1473</v>
      </c>
      <c r="G428" s="34"/>
      <c r="H428" s="34" t="s">
        <v>255</v>
      </c>
      <c r="I428" s="34" t="s">
        <v>19</v>
      </c>
      <c r="J428" s="34" t="s">
        <v>28</v>
      </c>
      <c r="K428" s="34">
        <v>52</v>
      </c>
      <c r="L428" s="34" t="s">
        <v>21</v>
      </c>
      <c r="M428" s="20"/>
      <c r="N428" s="20"/>
      <c r="O428" s="20"/>
      <c r="P428" s="20"/>
      <c r="Q428" s="20"/>
      <c r="R428" s="20"/>
      <c r="S428" s="20"/>
      <c r="T428" s="20"/>
      <c r="U428" s="20"/>
    </row>
    <row r="429" spans="1:154" ht="39" customHeight="1">
      <c r="A429" s="17">
        <v>423</v>
      </c>
      <c r="B429" s="108" t="s">
        <v>886</v>
      </c>
      <c r="C429" s="108" t="s">
        <v>1474</v>
      </c>
      <c r="D429" s="108" t="s">
        <v>884</v>
      </c>
      <c r="E429" s="75">
        <v>2018</v>
      </c>
      <c r="F429" s="34" t="s">
        <v>1475</v>
      </c>
      <c r="G429" s="34"/>
      <c r="H429" s="34" t="s">
        <v>775</v>
      </c>
      <c r="I429" s="34" t="s">
        <v>19</v>
      </c>
      <c r="J429" s="34" t="s">
        <v>20</v>
      </c>
      <c r="K429" s="34">
        <v>52</v>
      </c>
      <c r="L429" s="34" t="s">
        <v>21</v>
      </c>
      <c r="M429" s="20"/>
      <c r="N429" s="20"/>
      <c r="O429" s="20"/>
      <c r="P429" s="20"/>
      <c r="Q429" s="20"/>
      <c r="R429" s="20"/>
      <c r="S429" s="20"/>
      <c r="T429" s="20"/>
      <c r="U429" s="20"/>
    </row>
    <row r="430" spans="1:154" ht="39" customHeight="1">
      <c r="A430" s="17">
        <v>424</v>
      </c>
      <c r="B430" s="114" t="s">
        <v>886</v>
      </c>
      <c r="C430" s="114" t="s">
        <v>1476</v>
      </c>
      <c r="D430" s="114" t="s">
        <v>1477</v>
      </c>
      <c r="E430" s="81">
        <v>2018</v>
      </c>
      <c r="F430" s="41" t="s">
        <v>1478</v>
      </c>
      <c r="G430" s="41"/>
      <c r="H430" s="41" t="s">
        <v>775</v>
      </c>
      <c r="I430" s="41" t="s">
        <v>19</v>
      </c>
      <c r="J430" s="41" t="s">
        <v>28</v>
      </c>
      <c r="K430" s="41">
        <v>52</v>
      </c>
      <c r="L430" s="41" t="s">
        <v>21</v>
      </c>
      <c r="M430" s="20"/>
      <c r="N430" s="20"/>
      <c r="O430" s="20"/>
      <c r="P430" s="20"/>
      <c r="Q430" s="20"/>
      <c r="R430" s="20"/>
      <c r="S430" s="20"/>
      <c r="T430" s="20"/>
      <c r="U430" s="20"/>
    </row>
    <row r="431" spans="1:154" ht="39" customHeight="1">
      <c r="A431" s="17">
        <v>425</v>
      </c>
      <c r="B431" s="109" t="s">
        <v>1479</v>
      </c>
      <c r="C431" s="109" t="s">
        <v>1480</v>
      </c>
      <c r="D431" s="109" t="s">
        <v>888</v>
      </c>
      <c r="E431" s="76">
        <v>2018</v>
      </c>
      <c r="F431" s="22" t="s">
        <v>1481</v>
      </c>
      <c r="G431" s="22"/>
      <c r="H431" s="22" t="s">
        <v>775</v>
      </c>
      <c r="I431" s="22" t="s">
        <v>19</v>
      </c>
      <c r="J431" s="22" t="s">
        <v>28</v>
      </c>
      <c r="K431" s="22">
        <v>52</v>
      </c>
      <c r="L431" s="22" t="s">
        <v>21</v>
      </c>
      <c r="M431" s="20"/>
      <c r="N431" s="20"/>
      <c r="O431" s="20"/>
      <c r="P431" s="20"/>
      <c r="Q431" s="20"/>
      <c r="R431" s="20"/>
      <c r="S431" s="20"/>
      <c r="T431" s="20"/>
      <c r="U431" s="20"/>
    </row>
    <row r="432" spans="1:154" ht="39" customHeight="1">
      <c r="A432" s="17">
        <v>426</v>
      </c>
      <c r="B432" s="105" t="s">
        <v>1482</v>
      </c>
      <c r="C432" s="121" t="s">
        <v>1483</v>
      </c>
      <c r="D432" s="105" t="s">
        <v>1484</v>
      </c>
      <c r="E432" s="72">
        <v>2017</v>
      </c>
      <c r="F432" s="31" t="s">
        <v>1485</v>
      </c>
      <c r="G432" s="31">
        <v>2000</v>
      </c>
      <c r="H432" s="31">
        <v>126</v>
      </c>
      <c r="I432" s="31">
        <v>252000</v>
      </c>
      <c r="J432" s="31" t="s">
        <v>1486</v>
      </c>
      <c r="K432" s="31" t="s">
        <v>1487</v>
      </c>
      <c r="L432" s="31" t="s">
        <v>1488</v>
      </c>
      <c r="M432" s="20"/>
      <c r="N432" s="20"/>
      <c r="O432" s="20"/>
      <c r="P432" s="20"/>
      <c r="Q432" s="20"/>
      <c r="R432" s="20"/>
      <c r="S432" s="20"/>
      <c r="T432" s="20"/>
      <c r="U432" s="20"/>
    </row>
    <row r="433" spans="1:154" s="13" customFormat="1" ht="39" customHeight="1">
      <c r="A433" s="17">
        <v>427</v>
      </c>
      <c r="B433" s="99" t="s">
        <v>1489</v>
      </c>
      <c r="C433" s="99" t="str">
        <f>HYPERLINK("https://starylev.com.ua/anton-ta-inshi-neshchastya","Антон та інші нещастя")</f>
        <v>Антон та інші нещастя</v>
      </c>
      <c r="D433" s="99" t="s">
        <v>23</v>
      </c>
      <c r="E433" s="66">
        <v>2018</v>
      </c>
      <c r="F433" s="27" t="s">
        <v>1490</v>
      </c>
      <c r="G433" s="27" t="s">
        <v>433</v>
      </c>
      <c r="H433" s="27" t="s">
        <v>26</v>
      </c>
      <c r="I433" s="27" t="s">
        <v>27</v>
      </c>
      <c r="J433" s="27" t="s">
        <v>28</v>
      </c>
      <c r="K433" s="27">
        <v>60</v>
      </c>
      <c r="L433" s="27" t="s">
        <v>21</v>
      </c>
      <c r="M433" s="20"/>
      <c r="N433" s="20"/>
      <c r="O433" s="20"/>
      <c r="P433" s="20"/>
      <c r="Q433" s="20"/>
      <c r="R433" s="20"/>
      <c r="S433" s="20"/>
      <c r="T433" s="20"/>
      <c r="U433" s="20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</row>
    <row r="434" spans="1:154" s="13" customFormat="1" ht="39" customHeight="1">
      <c r="A434" s="17">
        <v>428</v>
      </c>
      <c r="B434" s="99" t="s">
        <v>1491</v>
      </c>
      <c r="C434" s="99" t="str">
        <f>HYPERLINK("https://starylev.com.ua/pryvydy-proty-superkrutyh","Привиди проти суперкрутих")</f>
        <v>Привиди проти суперкрутих</v>
      </c>
      <c r="D434" s="99" t="s">
        <v>23</v>
      </c>
      <c r="E434" s="66">
        <v>2017</v>
      </c>
      <c r="F434" s="27" t="s">
        <v>1492</v>
      </c>
      <c r="G434" s="27" t="s">
        <v>853</v>
      </c>
      <c r="H434" s="27" t="s">
        <v>26</v>
      </c>
      <c r="I434" s="27" t="s">
        <v>27</v>
      </c>
      <c r="J434" s="27" t="s">
        <v>28</v>
      </c>
      <c r="K434" s="27">
        <v>60</v>
      </c>
      <c r="L434" s="27" t="s">
        <v>21</v>
      </c>
      <c r="M434" s="20"/>
      <c r="N434" s="20"/>
      <c r="O434" s="20"/>
      <c r="P434" s="20"/>
      <c r="Q434" s="20"/>
      <c r="R434" s="20"/>
      <c r="S434" s="20"/>
      <c r="T434" s="20"/>
      <c r="U434" s="20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</row>
    <row r="435" spans="1:154" s="13" customFormat="1" ht="39" customHeight="1">
      <c r="A435" s="17">
        <v>429</v>
      </c>
      <c r="B435" s="99" t="s">
        <v>1493</v>
      </c>
      <c r="C435" s="99" t="str">
        <f>HYPERLINK("https://starylev.com.ua/rozumnyk","Розумник")</f>
        <v>Розумник</v>
      </c>
      <c r="D435" s="99" t="s">
        <v>23</v>
      </c>
      <c r="E435" s="66">
        <v>2018</v>
      </c>
      <c r="F435" s="27" t="s">
        <v>1494</v>
      </c>
      <c r="G435" s="27" t="s">
        <v>250</v>
      </c>
      <c r="H435" s="27" t="s">
        <v>1495</v>
      </c>
      <c r="I435" s="27" t="s">
        <v>27</v>
      </c>
      <c r="J435" s="27" t="s">
        <v>28</v>
      </c>
      <c r="K435" s="27">
        <v>60</v>
      </c>
      <c r="L435" s="27" t="s">
        <v>21</v>
      </c>
      <c r="M435" s="20"/>
      <c r="N435" s="20"/>
      <c r="O435" s="20"/>
      <c r="P435" s="20"/>
      <c r="Q435" s="20"/>
      <c r="R435" s="20"/>
      <c r="S435" s="20"/>
      <c r="T435" s="20"/>
      <c r="U435" s="20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</row>
    <row r="436" spans="1:154" ht="39" customHeight="1">
      <c r="A436" s="17">
        <v>430</v>
      </c>
      <c r="B436" s="103" t="s">
        <v>1496</v>
      </c>
      <c r="C436" s="103" t="s">
        <v>1497</v>
      </c>
      <c r="D436" s="103" t="s">
        <v>70</v>
      </c>
      <c r="E436" s="70">
        <v>2018</v>
      </c>
      <c r="F436" s="30" t="s">
        <v>1498</v>
      </c>
      <c r="G436" s="30" t="s">
        <v>43</v>
      </c>
      <c r="H436" s="30" t="s">
        <v>73</v>
      </c>
      <c r="I436" s="30" t="s">
        <v>19</v>
      </c>
      <c r="J436" s="30" t="s">
        <v>28</v>
      </c>
      <c r="K436" s="30">
        <v>80</v>
      </c>
      <c r="L436" s="30" t="s">
        <v>21</v>
      </c>
      <c r="M436" s="20"/>
      <c r="N436" s="20"/>
      <c r="O436" s="20"/>
      <c r="P436" s="20"/>
      <c r="Q436" s="20"/>
      <c r="R436" s="20"/>
      <c r="S436" s="20"/>
      <c r="T436" s="20"/>
      <c r="U436" s="20"/>
    </row>
    <row r="437" spans="1:154" s="13" customFormat="1" ht="39" customHeight="1">
      <c r="A437" s="17">
        <v>431</v>
      </c>
      <c r="B437" s="114" t="s">
        <v>782</v>
      </c>
      <c r="C437" s="114" t="str">
        <f>HYPERLINK("https://nora-druk.com/index.php?option=com_content&amp;view=article&amp;id=1357:2018-05-19-06-14-20&amp;catid=34:issue&amp;Itemid=124","Ажнабія на червоній машині")</f>
        <v>Ажнабія на червоній машині</v>
      </c>
      <c r="D437" s="114" t="s">
        <v>253</v>
      </c>
      <c r="E437" s="81">
        <v>2018</v>
      </c>
      <c r="F437" s="41" t="s">
        <v>1499</v>
      </c>
      <c r="G437" s="41" t="s">
        <v>132</v>
      </c>
      <c r="H437" s="41" t="s">
        <v>255</v>
      </c>
      <c r="I437" s="41" t="s">
        <v>19</v>
      </c>
      <c r="J437" s="41" t="s">
        <v>256</v>
      </c>
      <c r="K437" s="41">
        <v>60</v>
      </c>
      <c r="L437" s="41" t="s">
        <v>21</v>
      </c>
      <c r="M437" s="20"/>
      <c r="N437" s="20"/>
      <c r="O437" s="20"/>
      <c r="P437" s="20"/>
      <c r="Q437" s="20"/>
      <c r="R437" s="20"/>
      <c r="S437" s="20"/>
      <c r="T437" s="20"/>
      <c r="U437" s="20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</row>
    <row r="438" spans="1:154" s="13" customFormat="1" ht="39" customHeight="1">
      <c r="A438" s="17">
        <v>432</v>
      </c>
      <c r="B438" s="114" t="s">
        <v>572</v>
      </c>
      <c r="C438" s="114" t="str">
        <f>HYPERLINK("https://nora-druk.com/index.php?option=com_content&amp;view=article&amp;id=1369:2018-09-02-19-32-02&amp;catid=34:issue&amp;Itemid=124","Називай мене Мері…")</f>
        <v>Називай мене Мері…</v>
      </c>
      <c r="D438" s="114" t="s">
        <v>253</v>
      </c>
      <c r="E438" s="81">
        <v>2018</v>
      </c>
      <c r="F438" s="41" t="s">
        <v>1500</v>
      </c>
      <c r="G438" s="41" t="s">
        <v>140</v>
      </c>
      <c r="H438" s="41" t="s">
        <v>255</v>
      </c>
      <c r="I438" s="41" t="s">
        <v>19</v>
      </c>
      <c r="J438" s="41" t="s">
        <v>256</v>
      </c>
      <c r="K438" s="41">
        <v>60</v>
      </c>
      <c r="L438" s="41" t="s">
        <v>21</v>
      </c>
      <c r="M438" s="20"/>
      <c r="N438" s="20"/>
      <c r="O438" s="20"/>
      <c r="P438" s="20"/>
      <c r="Q438" s="20"/>
      <c r="R438" s="20"/>
      <c r="S438" s="20"/>
      <c r="T438" s="20"/>
      <c r="U438" s="20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</row>
    <row r="439" spans="1:154" ht="39" customHeight="1">
      <c r="A439" s="17">
        <v>433</v>
      </c>
      <c r="B439" s="115" t="s">
        <v>1237</v>
      </c>
      <c r="C439" s="115" t="s">
        <v>1501</v>
      </c>
      <c r="D439" s="115" t="s">
        <v>1239</v>
      </c>
      <c r="E439" s="82">
        <v>2018</v>
      </c>
      <c r="F439" s="43" t="s">
        <v>1502</v>
      </c>
      <c r="G439" s="43" t="s">
        <v>107</v>
      </c>
      <c r="H439" s="43" t="s">
        <v>1503</v>
      </c>
      <c r="I439" s="43" t="s">
        <v>19</v>
      </c>
      <c r="J439" s="43" t="s">
        <v>28</v>
      </c>
      <c r="K439" s="43">
        <v>60</v>
      </c>
      <c r="L439" s="43" t="s">
        <v>21</v>
      </c>
      <c r="M439" s="20"/>
      <c r="N439" s="20"/>
      <c r="O439" s="20"/>
      <c r="P439" s="20"/>
      <c r="Q439" s="20"/>
      <c r="R439" s="20"/>
      <c r="S439" s="20"/>
      <c r="T439" s="20"/>
      <c r="U439" s="20"/>
    </row>
    <row r="440" spans="1:154" ht="39" customHeight="1">
      <c r="A440" s="17">
        <v>434</v>
      </c>
      <c r="B440" s="115" t="s">
        <v>1504</v>
      </c>
      <c r="C440" s="115" t="s">
        <v>1505</v>
      </c>
      <c r="D440" s="115" t="s">
        <v>1239</v>
      </c>
      <c r="E440" s="82">
        <v>2018</v>
      </c>
      <c r="F440" s="43" t="s">
        <v>1506</v>
      </c>
      <c r="G440" s="43" t="s">
        <v>36</v>
      </c>
      <c r="H440" s="43" t="s">
        <v>1507</v>
      </c>
      <c r="I440" s="43" t="s">
        <v>19</v>
      </c>
      <c r="J440" s="43" t="s">
        <v>28</v>
      </c>
      <c r="K440" s="43">
        <v>60</v>
      </c>
      <c r="L440" s="43" t="s">
        <v>21</v>
      </c>
      <c r="M440" s="20"/>
      <c r="N440" s="20"/>
      <c r="O440" s="20"/>
      <c r="P440" s="20"/>
      <c r="Q440" s="20"/>
      <c r="R440" s="20"/>
      <c r="S440" s="20"/>
      <c r="T440" s="20"/>
      <c r="U440" s="20"/>
    </row>
    <row r="441" spans="1:154" ht="39" customHeight="1">
      <c r="A441" s="17">
        <v>435</v>
      </c>
      <c r="B441" s="110" t="s">
        <v>1508</v>
      </c>
      <c r="C441" s="110" t="s">
        <v>1509</v>
      </c>
      <c r="D441" s="110" t="s">
        <v>383</v>
      </c>
      <c r="E441" s="77">
        <v>2018</v>
      </c>
      <c r="F441" s="36" t="s">
        <v>1510</v>
      </c>
      <c r="G441" s="36" t="s">
        <v>682</v>
      </c>
      <c r="H441" s="36" t="s">
        <v>102</v>
      </c>
      <c r="I441" s="36" t="s">
        <v>378</v>
      </c>
      <c r="J441" s="36" t="s">
        <v>20</v>
      </c>
      <c r="K441" s="36">
        <v>70</v>
      </c>
      <c r="L441" s="36" t="s">
        <v>21</v>
      </c>
      <c r="M441" s="20"/>
      <c r="N441" s="20"/>
      <c r="O441" s="20"/>
      <c r="P441" s="20"/>
      <c r="Q441" s="20"/>
      <c r="R441" s="20"/>
      <c r="S441" s="20"/>
      <c r="T441" s="20"/>
      <c r="U441" s="20"/>
    </row>
    <row r="442" spans="1:154" ht="48.75" customHeight="1">
      <c r="A442" s="17">
        <v>436</v>
      </c>
      <c r="B442" s="116" t="s">
        <v>1511</v>
      </c>
      <c r="C442" s="116" t="s">
        <v>1512</v>
      </c>
      <c r="D442" s="116" t="s">
        <v>387</v>
      </c>
      <c r="E442" s="84">
        <v>2017</v>
      </c>
      <c r="F442" s="44" t="s">
        <v>1513</v>
      </c>
      <c r="G442" s="44" t="s">
        <v>72</v>
      </c>
      <c r="H442" s="44" t="s">
        <v>1514</v>
      </c>
      <c r="I442" s="44" t="s">
        <v>27</v>
      </c>
      <c r="J442" s="44" t="s">
        <v>163</v>
      </c>
      <c r="K442" s="44">
        <v>150</v>
      </c>
      <c r="L442" s="44" t="s">
        <v>39</v>
      </c>
      <c r="M442" s="20"/>
      <c r="N442" s="20"/>
      <c r="O442" s="20"/>
      <c r="P442" s="20"/>
      <c r="Q442" s="20"/>
      <c r="R442" s="20"/>
      <c r="S442" s="20"/>
      <c r="T442" s="20"/>
      <c r="U442" s="20"/>
    </row>
    <row r="443" spans="1:154" ht="39" customHeight="1">
      <c r="A443" s="17">
        <v>437</v>
      </c>
      <c r="B443" s="116" t="s">
        <v>1515</v>
      </c>
      <c r="C443" s="116" t="s">
        <v>1516</v>
      </c>
      <c r="D443" s="116" t="s">
        <v>387</v>
      </c>
      <c r="E443" s="84">
        <v>2017</v>
      </c>
      <c r="F443" s="44" t="s">
        <v>1517</v>
      </c>
      <c r="G443" s="44" t="s">
        <v>1518</v>
      </c>
      <c r="H443" s="44" t="s">
        <v>194</v>
      </c>
      <c r="I443" s="44" t="s">
        <v>27</v>
      </c>
      <c r="J443" s="44" t="s">
        <v>28</v>
      </c>
      <c r="K443" s="44">
        <v>60</v>
      </c>
      <c r="L443" s="44" t="s">
        <v>21</v>
      </c>
      <c r="M443" s="20"/>
      <c r="N443" s="20"/>
      <c r="O443" s="20"/>
      <c r="P443" s="20"/>
      <c r="Q443" s="20"/>
      <c r="R443" s="20"/>
      <c r="S443" s="20"/>
      <c r="T443" s="20"/>
      <c r="U443" s="20"/>
    </row>
    <row r="444" spans="1:154" ht="39" customHeight="1">
      <c r="A444" s="17">
        <v>438</v>
      </c>
      <c r="B444" s="116" t="s">
        <v>1519</v>
      </c>
      <c r="C444" s="116" t="s">
        <v>1520</v>
      </c>
      <c r="D444" s="116" t="s">
        <v>387</v>
      </c>
      <c r="E444" s="84">
        <v>2018</v>
      </c>
      <c r="F444" s="44" t="s">
        <v>1521</v>
      </c>
      <c r="G444" s="44" t="s">
        <v>36</v>
      </c>
      <c r="H444" s="44" t="s">
        <v>194</v>
      </c>
      <c r="I444" s="44" t="s">
        <v>27</v>
      </c>
      <c r="J444" s="44" t="s">
        <v>28</v>
      </c>
      <c r="K444" s="44">
        <v>60</v>
      </c>
      <c r="L444" s="44" t="s">
        <v>21</v>
      </c>
      <c r="M444" s="20"/>
      <c r="N444" s="20"/>
      <c r="O444" s="20"/>
      <c r="P444" s="20"/>
      <c r="Q444" s="20"/>
      <c r="R444" s="20"/>
      <c r="S444" s="20"/>
      <c r="T444" s="20"/>
      <c r="U444" s="20"/>
    </row>
    <row r="445" spans="1:154" ht="39" customHeight="1">
      <c r="A445" s="17">
        <v>439</v>
      </c>
      <c r="B445" s="116" t="s">
        <v>1522</v>
      </c>
      <c r="C445" s="116" t="s">
        <v>1523</v>
      </c>
      <c r="D445" s="116" t="s">
        <v>387</v>
      </c>
      <c r="E445" s="84">
        <v>2018</v>
      </c>
      <c r="F445" s="44" t="s">
        <v>1524</v>
      </c>
      <c r="G445" s="44" t="s">
        <v>36</v>
      </c>
      <c r="H445" s="44" t="s">
        <v>194</v>
      </c>
      <c r="I445" s="44" t="s">
        <v>27</v>
      </c>
      <c r="J445" s="44" t="s">
        <v>28</v>
      </c>
      <c r="K445" s="44">
        <v>60</v>
      </c>
      <c r="L445" s="44" t="s">
        <v>21</v>
      </c>
      <c r="M445" s="20"/>
      <c r="N445" s="20"/>
      <c r="O445" s="20"/>
      <c r="P445" s="20"/>
      <c r="Q445" s="20"/>
      <c r="R445" s="20"/>
      <c r="S445" s="20"/>
      <c r="T445" s="20"/>
      <c r="U445" s="20"/>
    </row>
    <row r="446" spans="1:154" ht="39" customHeight="1">
      <c r="A446" s="17">
        <v>440</v>
      </c>
      <c r="B446" s="116" t="s">
        <v>1285</v>
      </c>
      <c r="C446" s="116" t="s">
        <v>1525</v>
      </c>
      <c r="D446" s="116" t="s">
        <v>387</v>
      </c>
      <c r="E446" s="84">
        <v>2018</v>
      </c>
      <c r="F446" s="44" t="s">
        <v>1526</v>
      </c>
      <c r="G446" s="44" t="s">
        <v>49</v>
      </c>
      <c r="H446" s="44" t="s">
        <v>194</v>
      </c>
      <c r="I446" s="44" t="s">
        <v>27</v>
      </c>
      <c r="J446" s="44" t="s">
        <v>28</v>
      </c>
      <c r="K446" s="44">
        <v>60</v>
      </c>
      <c r="L446" s="44" t="s">
        <v>21</v>
      </c>
      <c r="M446" s="20"/>
      <c r="N446" s="20"/>
      <c r="O446" s="20"/>
      <c r="P446" s="20"/>
      <c r="Q446" s="20"/>
      <c r="R446" s="20"/>
      <c r="S446" s="20"/>
      <c r="T446" s="20"/>
      <c r="U446" s="20"/>
    </row>
    <row r="447" spans="1:154" ht="45" customHeight="1">
      <c r="A447" s="17">
        <v>441</v>
      </c>
      <c r="B447" s="116" t="s">
        <v>1527</v>
      </c>
      <c r="C447" s="116" t="s">
        <v>1528</v>
      </c>
      <c r="D447" s="116" t="s">
        <v>387</v>
      </c>
      <c r="E447" s="84">
        <v>2017</v>
      </c>
      <c r="F447" s="44" t="s">
        <v>1529</v>
      </c>
      <c r="G447" s="44" t="s">
        <v>72</v>
      </c>
      <c r="H447" s="44" t="s">
        <v>1514</v>
      </c>
      <c r="I447" s="44" t="s">
        <v>27</v>
      </c>
      <c r="J447" s="44" t="s">
        <v>163</v>
      </c>
      <c r="K447" s="44">
        <v>150</v>
      </c>
      <c r="L447" s="44" t="s">
        <v>39</v>
      </c>
      <c r="M447" s="20"/>
      <c r="N447" s="20"/>
      <c r="O447" s="20"/>
      <c r="P447" s="20"/>
      <c r="Q447" s="20"/>
      <c r="R447" s="20"/>
      <c r="S447" s="20"/>
      <c r="T447" s="20"/>
      <c r="U447" s="20"/>
    </row>
    <row r="448" spans="1:154" ht="39" customHeight="1">
      <c r="A448" s="17">
        <v>442</v>
      </c>
      <c r="B448" s="116" t="s">
        <v>1530</v>
      </c>
      <c r="C448" s="116" t="s">
        <v>1531</v>
      </c>
      <c r="D448" s="116" t="s">
        <v>387</v>
      </c>
      <c r="E448" s="84">
        <v>2018</v>
      </c>
      <c r="F448" s="44" t="s">
        <v>1532</v>
      </c>
      <c r="G448" s="44" t="s">
        <v>1101</v>
      </c>
      <c r="H448" s="44" t="s">
        <v>1102</v>
      </c>
      <c r="I448" s="44" t="s">
        <v>27</v>
      </c>
      <c r="J448" s="44" t="s">
        <v>20</v>
      </c>
      <c r="K448" s="44">
        <v>200</v>
      </c>
      <c r="L448" s="44" t="s">
        <v>39</v>
      </c>
      <c r="M448" s="20"/>
      <c r="N448" s="20"/>
      <c r="O448" s="20"/>
      <c r="P448" s="20"/>
      <c r="Q448" s="20"/>
      <c r="R448" s="20"/>
      <c r="S448" s="20"/>
      <c r="T448" s="20"/>
      <c r="U448" s="20"/>
    </row>
    <row r="449" spans="1:154" ht="39" customHeight="1">
      <c r="A449" s="17">
        <v>443</v>
      </c>
      <c r="B449" s="116" t="s">
        <v>1533</v>
      </c>
      <c r="C449" s="116" t="s">
        <v>1534</v>
      </c>
      <c r="D449" s="116" t="s">
        <v>387</v>
      </c>
      <c r="E449" s="84">
        <v>2017</v>
      </c>
      <c r="F449" s="44" t="s">
        <v>1535</v>
      </c>
      <c r="G449" s="44" t="s">
        <v>203</v>
      </c>
      <c r="H449" s="44" t="s">
        <v>194</v>
      </c>
      <c r="I449" s="44" t="s">
        <v>27</v>
      </c>
      <c r="J449" s="44" t="s">
        <v>28</v>
      </c>
      <c r="K449" s="44">
        <v>60</v>
      </c>
      <c r="L449" s="44" t="s">
        <v>21</v>
      </c>
      <c r="M449" s="20"/>
      <c r="N449" s="20"/>
      <c r="O449" s="20"/>
      <c r="P449" s="20"/>
      <c r="Q449" s="20"/>
      <c r="R449" s="20"/>
      <c r="S449" s="20"/>
      <c r="T449" s="20"/>
      <c r="U449" s="20"/>
    </row>
    <row r="450" spans="1:154" ht="39" customHeight="1">
      <c r="A450" s="17">
        <v>444</v>
      </c>
      <c r="B450" s="116" t="s">
        <v>1301</v>
      </c>
      <c r="C450" s="116" t="s">
        <v>1536</v>
      </c>
      <c r="D450" s="116" t="s">
        <v>387</v>
      </c>
      <c r="E450" s="84">
        <v>2018</v>
      </c>
      <c r="F450" s="44" t="s">
        <v>1537</v>
      </c>
      <c r="G450" s="44" t="s">
        <v>1294</v>
      </c>
      <c r="H450" s="44" t="s">
        <v>194</v>
      </c>
      <c r="I450" s="44" t="s">
        <v>27</v>
      </c>
      <c r="J450" s="44" t="s">
        <v>20</v>
      </c>
      <c r="K450" s="44">
        <v>60</v>
      </c>
      <c r="L450" s="44" t="s">
        <v>21</v>
      </c>
      <c r="M450" s="20"/>
      <c r="N450" s="20"/>
      <c r="O450" s="20"/>
      <c r="P450" s="20"/>
      <c r="Q450" s="20"/>
      <c r="R450" s="20"/>
      <c r="S450" s="20"/>
      <c r="T450" s="20"/>
      <c r="U450" s="20"/>
    </row>
    <row r="451" spans="1:154" ht="39" customHeight="1">
      <c r="A451" s="17">
        <v>445</v>
      </c>
      <c r="B451" s="115" t="s">
        <v>1538</v>
      </c>
      <c r="C451" s="115" t="s">
        <v>1539</v>
      </c>
      <c r="D451" s="115" t="s">
        <v>703</v>
      </c>
      <c r="E451" s="82">
        <v>2018</v>
      </c>
      <c r="F451" s="43" t="s">
        <v>1540</v>
      </c>
      <c r="G451" s="43" t="s">
        <v>97</v>
      </c>
      <c r="H451" s="43" t="s">
        <v>555</v>
      </c>
      <c r="I451" s="43" t="s">
        <v>418</v>
      </c>
      <c r="J451" s="43" t="s">
        <v>20</v>
      </c>
      <c r="K451" s="43">
        <v>70</v>
      </c>
      <c r="L451" s="43" t="s">
        <v>33</v>
      </c>
      <c r="M451" s="20"/>
      <c r="N451" s="20"/>
      <c r="O451" s="20"/>
      <c r="P451" s="20"/>
      <c r="Q451" s="20"/>
      <c r="R451" s="20"/>
      <c r="S451" s="20"/>
      <c r="T451" s="20"/>
      <c r="U451" s="20"/>
    </row>
    <row r="452" spans="1:154" ht="39" customHeight="1">
      <c r="A452" s="17">
        <v>446</v>
      </c>
      <c r="B452" s="116" t="s">
        <v>1541</v>
      </c>
      <c r="C452" s="116" t="s">
        <v>1542</v>
      </c>
      <c r="D452" s="116" t="s">
        <v>411</v>
      </c>
      <c r="E452" s="84">
        <v>2018</v>
      </c>
      <c r="F452" s="44" t="s">
        <v>1543</v>
      </c>
      <c r="G452" s="44" t="s">
        <v>72</v>
      </c>
      <c r="H452" s="44" t="s">
        <v>241</v>
      </c>
      <c r="I452" s="44" t="s">
        <v>27</v>
      </c>
      <c r="J452" s="44" t="s">
        <v>28</v>
      </c>
      <c r="K452" s="44">
        <v>70</v>
      </c>
      <c r="L452" s="44" t="s">
        <v>21</v>
      </c>
      <c r="M452" s="20"/>
      <c r="N452" s="20"/>
      <c r="O452" s="20"/>
      <c r="P452" s="20"/>
      <c r="Q452" s="20"/>
      <c r="R452" s="20"/>
      <c r="S452" s="20"/>
      <c r="T452" s="20"/>
      <c r="U452" s="20"/>
    </row>
    <row r="453" spans="1:154" ht="39" customHeight="1">
      <c r="A453" s="17">
        <v>447</v>
      </c>
      <c r="B453" s="116" t="s">
        <v>1544</v>
      </c>
      <c r="C453" s="116" t="s">
        <v>1545</v>
      </c>
      <c r="D453" s="116" t="s">
        <v>411</v>
      </c>
      <c r="E453" s="84">
        <v>2018</v>
      </c>
      <c r="F453" s="44" t="s">
        <v>1546</v>
      </c>
      <c r="G453" s="44" t="s">
        <v>365</v>
      </c>
      <c r="H453" s="44" t="s">
        <v>241</v>
      </c>
      <c r="I453" s="44" t="s">
        <v>27</v>
      </c>
      <c r="J453" s="44" t="s">
        <v>28</v>
      </c>
      <c r="K453" s="44">
        <v>70</v>
      </c>
      <c r="L453" s="44" t="s">
        <v>21</v>
      </c>
      <c r="M453" s="20"/>
      <c r="N453" s="20"/>
      <c r="O453" s="20"/>
      <c r="P453" s="20"/>
      <c r="Q453" s="20"/>
      <c r="R453" s="20"/>
      <c r="S453" s="20"/>
      <c r="T453" s="20"/>
      <c r="U453" s="20"/>
    </row>
    <row r="454" spans="1:154" ht="39" customHeight="1">
      <c r="A454" s="17">
        <v>448</v>
      </c>
      <c r="B454" s="116" t="s">
        <v>1334</v>
      </c>
      <c r="C454" s="116" t="s">
        <v>1547</v>
      </c>
      <c r="D454" s="116" t="s">
        <v>411</v>
      </c>
      <c r="E454" s="84">
        <v>2017</v>
      </c>
      <c r="F454" s="44" t="s">
        <v>1548</v>
      </c>
      <c r="G454" s="44" t="s">
        <v>49</v>
      </c>
      <c r="H454" s="44" t="s">
        <v>241</v>
      </c>
      <c r="I454" s="44" t="s">
        <v>27</v>
      </c>
      <c r="J454" s="44" t="s">
        <v>28</v>
      </c>
      <c r="K454" s="44">
        <v>70</v>
      </c>
      <c r="L454" s="44" t="s">
        <v>21</v>
      </c>
      <c r="M454" s="20"/>
      <c r="N454" s="20"/>
      <c r="O454" s="20"/>
      <c r="P454" s="20"/>
      <c r="Q454" s="20"/>
      <c r="R454" s="20"/>
      <c r="S454" s="20"/>
      <c r="T454" s="20"/>
      <c r="U454" s="20"/>
    </row>
    <row r="455" spans="1:154" ht="39" customHeight="1">
      <c r="A455" s="17">
        <v>449</v>
      </c>
      <c r="B455" s="116" t="s">
        <v>1549</v>
      </c>
      <c r="C455" s="116" t="s">
        <v>1550</v>
      </c>
      <c r="D455" s="116" t="s">
        <v>411</v>
      </c>
      <c r="E455" s="84">
        <v>2017</v>
      </c>
      <c r="F455" s="44" t="s">
        <v>1551</v>
      </c>
      <c r="G455" s="44" t="s">
        <v>825</v>
      </c>
      <c r="H455" s="44" t="s">
        <v>241</v>
      </c>
      <c r="I455" s="44" t="s">
        <v>27</v>
      </c>
      <c r="J455" s="44" t="s">
        <v>28</v>
      </c>
      <c r="K455" s="44">
        <v>70</v>
      </c>
      <c r="L455" s="44" t="s">
        <v>21</v>
      </c>
      <c r="M455" s="20"/>
      <c r="N455" s="20"/>
      <c r="O455" s="20"/>
      <c r="P455" s="20"/>
      <c r="Q455" s="20"/>
      <c r="R455" s="20"/>
      <c r="S455" s="20"/>
      <c r="T455" s="20"/>
      <c r="U455" s="20"/>
    </row>
    <row r="456" spans="1:154" s="13" customFormat="1" ht="39" customHeight="1">
      <c r="A456" s="17">
        <v>450</v>
      </c>
      <c r="B456" s="104" t="s">
        <v>1552</v>
      </c>
      <c r="C456" s="104" t="s">
        <v>1553</v>
      </c>
      <c r="D456" s="105" t="s">
        <v>89</v>
      </c>
      <c r="E456" s="71">
        <v>2017</v>
      </c>
      <c r="F456" s="17" t="s">
        <v>1554</v>
      </c>
      <c r="G456" s="31" t="s">
        <v>101</v>
      </c>
      <c r="H456" s="17" t="s">
        <v>168</v>
      </c>
      <c r="I456" s="17" t="s">
        <v>19</v>
      </c>
      <c r="J456" s="17" t="s">
        <v>20</v>
      </c>
      <c r="K456" s="17">
        <v>90</v>
      </c>
      <c r="L456" s="17" t="s">
        <v>21</v>
      </c>
      <c r="M456" s="20"/>
      <c r="N456" s="20"/>
      <c r="O456" s="20"/>
      <c r="P456" s="20"/>
      <c r="Q456" s="20"/>
      <c r="R456" s="20"/>
      <c r="S456" s="20"/>
      <c r="T456" s="20"/>
      <c r="U456" s="20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</row>
    <row r="457" spans="1:154" s="13" customFormat="1" ht="39" customHeight="1">
      <c r="A457" s="17">
        <v>451</v>
      </c>
      <c r="B457" s="104" t="s">
        <v>1555</v>
      </c>
      <c r="C457" s="104" t="s">
        <v>1556</v>
      </c>
      <c r="D457" s="105" t="s">
        <v>89</v>
      </c>
      <c r="E457" s="71">
        <v>2018</v>
      </c>
      <c r="F457" s="17" t="s">
        <v>1557</v>
      </c>
      <c r="G457" s="31" t="s">
        <v>236</v>
      </c>
      <c r="H457" s="17" t="s">
        <v>1558</v>
      </c>
      <c r="I457" s="17" t="s">
        <v>378</v>
      </c>
      <c r="J457" s="17" t="s">
        <v>28</v>
      </c>
      <c r="K457" s="17">
        <v>60</v>
      </c>
      <c r="L457" s="17" t="s">
        <v>21</v>
      </c>
      <c r="M457" s="20"/>
      <c r="N457" s="20"/>
      <c r="O457" s="20"/>
      <c r="P457" s="20"/>
      <c r="Q457" s="20"/>
      <c r="R457" s="20"/>
      <c r="S457" s="20"/>
      <c r="T457" s="20"/>
      <c r="U457" s="20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</row>
    <row r="458" spans="1:154" s="8" customFormat="1" ht="39" customHeight="1">
      <c r="A458" s="17">
        <v>452</v>
      </c>
      <c r="B458" s="103" t="s">
        <v>1559</v>
      </c>
      <c r="C458" s="103" t="s">
        <v>1560</v>
      </c>
      <c r="D458" s="103" t="s">
        <v>1561</v>
      </c>
      <c r="E458" s="70">
        <v>2018</v>
      </c>
      <c r="F458" s="30" t="s">
        <v>1562</v>
      </c>
      <c r="G458" s="30" t="s">
        <v>918</v>
      </c>
      <c r="H458" s="30" t="s">
        <v>1563</v>
      </c>
      <c r="I458" s="30" t="s">
        <v>19</v>
      </c>
      <c r="J458" s="30" t="s">
        <v>20</v>
      </c>
      <c r="K458" s="30">
        <v>80</v>
      </c>
      <c r="L458" s="30" t="s">
        <v>39</v>
      </c>
      <c r="M458" s="20"/>
      <c r="N458" s="20"/>
      <c r="O458" s="20"/>
      <c r="P458" s="20"/>
      <c r="Q458" s="20"/>
      <c r="R458" s="20"/>
      <c r="S458" s="20"/>
      <c r="T458" s="20"/>
      <c r="U458" s="20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</row>
    <row r="459" spans="1:154" s="8" customFormat="1" ht="39" customHeight="1">
      <c r="A459" s="17">
        <v>453</v>
      </c>
      <c r="B459" s="103" t="s">
        <v>1559</v>
      </c>
      <c r="C459" s="103" t="s">
        <v>1564</v>
      </c>
      <c r="D459" s="103" t="s">
        <v>1561</v>
      </c>
      <c r="E459" s="70">
        <v>2018</v>
      </c>
      <c r="F459" s="30" t="s">
        <v>1565</v>
      </c>
      <c r="G459" s="30" t="s">
        <v>918</v>
      </c>
      <c r="H459" s="30" t="s">
        <v>1563</v>
      </c>
      <c r="I459" s="30" t="s">
        <v>19</v>
      </c>
      <c r="J459" s="30" t="s">
        <v>20</v>
      </c>
      <c r="K459" s="30">
        <v>80</v>
      </c>
      <c r="L459" s="30" t="s">
        <v>39</v>
      </c>
      <c r="M459" s="20"/>
      <c r="N459" s="20"/>
      <c r="O459" s="20"/>
      <c r="P459" s="20"/>
      <c r="Q459" s="20"/>
      <c r="R459" s="20"/>
      <c r="S459" s="20"/>
      <c r="T459" s="20"/>
      <c r="U459" s="20"/>
      <c r="EE459" s="16"/>
      <c r="EF459" s="16"/>
      <c r="EG459" s="16"/>
      <c r="EH459" s="16"/>
      <c r="EI459" s="16"/>
      <c r="EJ459" s="16"/>
      <c r="EK459" s="16"/>
      <c r="EL459" s="16"/>
      <c r="EM459" s="16"/>
      <c r="EN459" s="16"/>
      <c r="EO459" s="16"/>
      <c r="EP459" s="16"/>
      <c r="EQ459" s="16"/>
      <c r="ER459" s="16"/>
      <c r="ES459" s="16"/>
      <c r="ET459" s="16"/>
      <c r="EU459" s="16"/>
      <c r="EV459" s="16"/>
      <c r="EW459" s="16"/>
      <c r="EX459" s="16"/>
    </row>
    <row r="460" spans="1:154" s="13" customFormat="1" ht="39" customHeight="1">
      <c r="A460" s="17">
        <v>454</v>
      </c>
      <c r="B460" s="100" t="s">
        <v>1566</v>
      </c>
      <c r="C460" s="100" t="s">
        <v>1567</v>
      </c>
      <c r="D460" s="100" t="s">
        <v>47</v>
      </c>
      <c r="E460" s="67">
        <v>2018</v>
      </c>
      <c r="F460" s="18" t="s">
        <v>1568</v>
      </c>
      <c r="G460" s="18" t="s">
        <v>455</v>
      </c>
      <c r="H460" s="18" t="s">
        <v>194</v>
      </c>
      <c r="I460" s="18" t="s">
        <v>51</v>
      </c>
      <c r="J460" s="18" t="s">
        <v>52</v>
      </c>
      <c r="K460" s="18">
        <v>65</v>
      </c>
      <c r="L460" s="18" t="s">
        <v>21</v>
      </c>
      <c r="M460" s="20"/>
      <c r="N460" s="20"/>
      <c r="O460" s="20"/>
      <c r="P460" s="20"/>
      <c r="Q460" s="20"/>
      <c r="R460" s="20"/>
      <c r="S460" s="20"/>
      <c r="T460" s="20"/>
      <c r="U460" s="20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</row>
    <row r="461" spans="1:154" ht="39" customHeight="1">
      <c r="A461" s="17">
        <v>455</v>
      </c>
      <c r="B461" s="110" t="s">
        <v>507</v>
      </c>
      <c r="C461" s="110" t="s">
        <v>1569</v>
      </c>
      <c r="D461" s="110" t="s">
        <v>509</v>
      </c>
      <c r="E461" s="77">
        <v>2017</v>
      </c>
      <c r="F461" s="36" t="s">
        <v>1570</v>
      </c>
      <c r="G461" s="36" t="s">
        <v>433</v>
      </c>
      <c r="H461" s="36" t="s">
        <v>26</v>
      </c>
      <c r="I461" s="36" t="s">
        <v>19</v>
      </c>
      <c r="J461" s="36" t="s">
        <v>28</v>
      </c>
      <c r="K461" s="36">
        <v>60</v>
      </c>
      <c r="L461" s="36" t="s">
        <v>21</v>
      </c>
      <c r="M461" s="20"/>
      <c r="N461" s="20"/>
      <c r="O461" s="20"/>
      <c r="P461" s="20"/>
      <c r="Q461" s="20"/>
      <c r="R461" s="20"/>
      <c r="S461" s="20"/>
      <c r="T461" s="20"/>
      <c r="U461" s="20"/>
    </row>
    <row r="462" spans="1:154" ht="39" customHeight="1">
      <c r="A462" s="17">
        <v>456</v>
      </c>
      <c r="B462" s="110" t="s">
        <v>507</v>
      </c>
      <c r="C462" s="110" t="s">
        <v>1571</v>
      </c>
      <c r="D462" s="110" t="s">
        <v>509</v>
      </c>
      <c r="E462" s="77">
        <v>2017</v>
      </c>
      <c r="F462" s="36" t="s">
        <v>1572</v>
      </c>
      <c r="G462" s="36"/>
      <c r="H462" s="36" t="s">
        <v>1572</v>
      </c>
      <c r="I462" s="36" t="s">
        <v>378</v>
      </c>
      <c r="J462" s="36" t="s">
        <v>28</v>
      </c>
      <c r="K462" s="36">
        <v>60</v>
      </c>
      <c r="L462" s="36" t="s">
        <v>21</v>
      </c>
      <c r="M462" s="20"/>
      <c r="N462" s="20"/>
      <c r="O462" s="20"/>
      <c r="P462" s="20"/>
      <c r="Q462" s="20"/>
      <c r="R462" s="20"/>
      <c r="S462" s="20"/>
      <c r="T462" s="20"/>
      <c r="U462" s="20"/>
    </row>
    <row r="463" spans="1:154" ht="39" customHeight="1">
      <c r="A463" s="17">
        <v>457</v>
      </c>
      <c r="B463" s="118" t="s">
        <v>1573</v>
      </c>
      <c r="C463" s="118" t="str">
        <f>HYPERLINK("http://xn--80ah7a5f.xn--j1amh/uk/home/20-povernutisya-z-vijni.html","Повернутися з війни")</f>
        <v>Повернутися з війни</v>
      </c>
      <c r="D463" s="118" t="s">
        <v>1574</v>
      </c>
      <c r="E463" s="86">
        <v>2018</v>
      </c>
      <c r="F463" s="46" t="s">
        <v>1575</v>
      </c>
      <c r="G463" s="46"/>
      <c r="H463" s="46" t="s">
        <v>463</v>
      </c>
      <c r="I463" s="46" t="s">
        <v>27</v>
      </c>
      <c r="J463" s="46" t="s">
        <v>20</v>
      </c>
      <c r="K463" s="46">
        <v>100</v>
      </c>
      <c r="L463" s="46" t="s">
        <v>39</v>
      </c>
      <c r="M463" s="20"/>
      <c r="N463" s="20"/>
      <c r="O463" s="20"/>
      <c r="P463" s="20"/>
      <c r="Q463" s="20"/>
      <c r="R463" s="20"/>
      <c r="S463" s="20"/>
      <c r="T463" s="20"/>
      <c r="U463" s="20"/>
    </row>
    <row r="464" spans="1:154" ht="39" customHeight="1">
      <c r="A464" s="17">
        <v>458</v>
      </c>
      <c r="B464" s="119" t="s">
        <v>1576</v>
      </c>
      <c r="C464" s="119" t="s">
        <v>1577</v>
      </c>
      <c r="D464" s="119" t="s">
        <v>615</v>
      </c>
      <c r="E464" s="87">
        <v>2018</v>
      </c>
      <c r="F464" s="48" t="s">
        <v>1578</v>
      </c>
      <c r="G464" s="48" t="s">
        <v>25</v>
      </c>
      <c r="H464" s="48" t="s">
        <v>172</v>
      </c>
      <c r="I464" s="48" t="s">
        <v>27</v>
      </c>
      <c r="J464" s="48" t="s">
        <v>163</v>
      </c>
      <c r="K464" s="48">
        <v>130</v>
      </c>
      <c r="L464" s="48" t="s">
        <v>39</v>
      </c>
      <c r="M464" s="20"/>
      <c r="N464" s="20"/>
      <c r="O464" s="20"/>
      <c r="P464" s="20"/>
      <c r="Q464" s="20"/>
      <c r="R464" s="20"/>
      <c r="S464" s="20"/>
      <c r="T464" s="20"/>
      <c r="U464" s="20"/>
    </row>
    <row r="465" spans="1:154" ht="39" customHeight="1">
      <c r="A465" s="17">
        <v>459</v>
      </c>
      <c r="B465" s="103" t="s">
        <v>1579</v>
      </c>
      <c r="C465" s="103" t="str">
        <f>HYPERLINK("https://www.yakaboo.ua/ua/zhivicja-1609166.html","Живиця")</f>
        <v>Живиця</v>
      </c>
      <c r="D465" s="103" t="s">
        <v>1580</v>
      </c>
      <c r="E465" s="70">
        <v>2017</v>
      </c>
      <c r="F465" s="30" t="s">
        <v>1581</v>
      </c>
      <c r="G465" s="30" t="s">
        <v>107</v>
      </c>
      <c r="H465" s="30" t="s">
        <v>32</v>
      </c>
      <c r="I465" s="30" t="s">
        <v>418</v>
      </c>
      <c r="J465" s="30" t="s">
        <v>20</v>
      </c>
      <c r="K465" s="30">
        <v>80</v>
      </c>
      <c r="L465" s="30" t="s">
        <v>21</v>
      </c>
      <c r="M465" s="20"/>
      <c r="N465" s="20"/>
      <c r="O465" s="20"/>
      <c r="P465" s="20"/>
      <c r="Q465" s="20"/>
      <c r="R465" s="20"/>
      <c r="S465" s="20"/>
      <c r="T465" s="20"/>
      <c r="U465" s="20"/>
    </row>
    <row r="466" spans="1:154" ht="39" customHeight="1">
      <c r="A466" s="17">
        <v>460</v>
      </c>
      <c r="B466" s="113" t="s">
        <v>1582</v>
      </c>
      <c r="C466" s="113" t="s">
        <v>1583</v>
      </c>
      <c r="D466" s="113" t="s">
        <v>226</v>
      </c>
      <c r="E466" s="80" t="s">
        <v>353</v>
      </c>
      <c r="F466" s="39" t="s">
        <v>1584</v>
      </c>
      <c r="G466" s="39" t="s">
        <v>36</v>
      </c>
      <c r="H466" s="39" t="s">
        <v>194</v>
      </c>
      <c r="I466" s="39" t="s">
        <v>27</v>
      </c>
      <c r="J466" s="39" t="s">
        <v>28</v>
      </c>
      <c r="K466" s="39" t="s">
        <v>355</v>
      </c>
      <c r="L466" s="39" t="s">
        <v>21</v>
      </c>
      <c r="M466" s="20"/>
      <c r="N466" s="20"/>
      <c r="O466" s="20"/>
      <c r="P466" s="20"/>
      <c r="Q466" s="20"/>
      <c r="R466" s="20"/>
      <c r="S466" s="20"/>
      <c r="T466" s="20"/>
      <c r="U466" s="20"/>
    </row>
    <row r="467" spans="1:154" ht="39" customHeight="1">
      <c r="A467" s="17">
        <v>461</v>
      </c>
      <c r="B467" s="113" t="s">
        <v>1585</v>
      </c>
      <c r="C467" s="113" t="s">
        <v>1586</v>
      </c>
      <c r="D467" s="113" t="s">
        <v>226</v>
      </c>
      <c r="E467" s="80" t="s">
        <v>353</v>
      </c>
      <c r="F467" s="39" t="s">
        <v>1587</v>
      </c>
      <c r="G467" s="39" t="s">
        <v>97</v>
      </c>
      <c r="H467" s="39" t="s">
        <v>1588</v>
      </c>
      <c r="I467" s="39" t="s">
        <v>27</v>
      </c>
      <c r="J467" s="39" t="s">
        <v>28</v>
      </c>
      <c r="K467" s="39" t="s">
        <v>1589</v>
      </c>
      <c r="L467" s="39" t="s">
        <v>21</v>
      </c>
      <c r="M467" s="20"/>
      <c r="N467" s="20"/>
      <c r="O467" s="20"/>
      <c r="P467" s="20"/>
      <c r="Q467" s="20"/>
      <c r="R467" s="20"/>
      <c r="S467" s="20"/>
      <c r="T467" s="20"/>
      <c r="U467" s="20"/>
    </row>
    <row r="468" spans="1:154" ht="39" customHeight="1">
      <c r="A468" s="17">
        <v>462</v>
      </c>
      <c r="B468" s="113" t="s">
        <v>1590</v>
      </c>
      <c r="C468" s="113" t="s">
        <v>1591</v>
      </c>
      <c r="D468" s="113" t="s">
        <v>226</v>
      </c>
      <c r="E468" s="80" t="s">
        <v>353</v>
      </c>
      <c r="F468" s="39" t="s">
        <v>1592</v>
      </c>
      <c r="G468" s="39" t="s">
        <v>157</v>
      </c>
      <c r="H468" s="39" t="s">
        <v>102</v>
      </c>
      <c r="I468" s="39" t="s">
        <v>27</v>
      </c>
      <c r="J468" s="39" t="s">
        <v>20</v>
      </c>
      <c r="K468" s="39" t="s">
        <v>1593</v>
      </c>
      <c r="L468" s="39" t="s">
        <v>39</v>
      </c>
      <c r="M468" s="20"/>
      <c r="N468" s="20"/>
      <c r="O468" s="20"/>
      <c r="P468" s="20"/>
      <c r="Q468" s="20"/>
      <c r="R468" s="20"/>
      <c r="S468" s="20"/>
      <c r="T468" s="20"/>
      <c r="U468" s="20"/>
    </row>
    <row r="469" spans="1:154" ht="39" customHeight="1">
      <c r="A469" s="17">
        <v>463</v>
      </c>
      <c r="B469" s="113" t="s">
        <v>1594</v>
      </c>
      <c r="C469" s="113" t="s">
        <v>1595</v>
      </c>
      <c r="D469" s="113" t="s">
        <v>226</v>
      </c>
      <c r="E469" s="80">
        <v>2018</v>
      </c>
      <c r="F469" s="39" t="s">
        <v>1596</v>
      </c>
      <c r="G469" s="39" t="s">
        <v>672</v>
      </c>
      <c r="H469" s="39" t="s">
        <v>241</v>
      </c>
      <c r="I469" s="39" t="s">
        <v>27</v>
      </c>
      <c r="J469" s="39" t="s">
        <v>20</v>
      </c>
      <c r="K469" s="39" t="s">
        <v>1593</v>
      </c>
      <c r="L469" s="39" t="s">
        <v>39</v>
      </c>
      <c r="M469" s="20"/>
      <c r="N469" s="20"/>
      <c r="O469" s="20"/>
      <c r="P469" s="20"/>
      <c r="Q469" s="20"/>
      <c r="R469" s="20"/>
      <c r="S469" s="20"/>
      <c r="T469" s="20"/>
      <c r="U469" s="20"/>
    </row>
    <row r="470" spans="1:154" ht="39" customHeight="1">
      <c r="A470" s="17">
        <v>464</v>
      </c>
      <c r="B470" s="113" t="s">
        <v>1597</v>
      </c>
      <c r="C470" s="113" t="s">
        <v>1598</v>
      </c>
      <c r="D470" s="113" t="s">
        <v>226</v>
      </c>
      <c r="E470" s="80">
        <v>2018</v>
      </c>
      <c r="F470" s="39" t="s">
        <v>1599</v>
      </c>
      <c r="G470" s="39" t="s">
        <v>132</v>
      </c>
      <c r="H470" s="39" t="s">
        <v>241</v>
      </c>
      <c r="I470" s="39" t="s">
        <v>27</v>
      </c>
      <c r="J470" s="39" t="s">
        <v>28</v>
      </c>
      <c r="K470" s="39" t="s">
        <v>355</v>
      </c>
      <c r="L470" s="39" t="s">
        <v>21</v>
      </c>
      <c r="M470" s="20"/>
      <c r="N470" s="20"/>
      <c r="O470" s="20"/>
      <c r="P470" s="20"/>
      <c r="Q470" s="20"/>
      <c r="R470" s="20"/>
      <c r="S470" s="20"/>
      <c r="T470" s="20"/>
      <c r="U470" s="20"/>
    </row>
    <row r="471" spans="1:154" ht="39" customHeight="1">
      <c r="A471" s="17">
        <v>465</v>
      </c>
      <c r="B471" s="113" t="s">
        <v>1160</v>
      </c>
      <c r="C471" s="113" t="s">
        <v>1600</v>
      </c>
      <c r="D471" s="113" t="s">
        <v>226</v>
      </c>
      <c r="E471" s="80" t="s">
        <v>353</v>
      </c>
      <c r="F471" s="39" t="s">
        <v>1601</v>
      </c>
      <c r="G471" s="39" t="s">
        <v>116</v>
      </c>
      <c r="H471" s="39" t="s">
        <v>194</v>
      </c>
      <c r="I471" s="39" t="s">
        <v>27</v>
      </c>
      <c r="J471" s="39" t="s">
        <v>28</v>
      </c>
      <c r="K471" s="39" t="s">
        <v>294</v>
      </c>
      <c r="L471" s="39" t="s">
        <v>21</v>
      </c>
      <c r="M471" s="20"/>
      <c r="N471" s="20"/>
      <c r="O471" s="20"/>
      <c r="P471" s="20"/>
      <c r="Q471" s="20"/>
      <c r="R471" s="20"/>
      <c r="S471" s="20"/>
      <c r="T471" s="20"/>
      <c r="U471" s="20"/>
    </row>
    <row r="472" spans="1:154" ht="39" customHeight="1">
      <c r="A472" s="17">
        <v>466</v>
      </c>
      <c r="B472" s="113" t="s">
        <v>1602</v>
      </c>
      <c r="C472" s="113" t="s">
        <v>1603</v>
      </c>
      <c r="D472" s="113" t="s">
        <v>226</v>
      </c>
      <c r="E472" s="80">
        <v>2018</v>
      </c>
      <c r="F472" s="39" t="s">
        <v>1604</v>
      </c>
      <c r="G472" s="39" t="s">
        <v>1605</v>
      </c>
      <c r="H472" s="39" t="s">
        <v>194</v>
      </c>
      <c r="I472" s="39" t="s">
        <v>27</v>
      </c>
      <c r="J472" s="39" t="s">
        <v>28</v>
      </c>
      <c r="K472" s="39" t="s">
        <v>299</v>
      </c>
      <c r="L472" s="39" t="s">
        <v>21</v>
      </c>
      <c r="M472" s="20"/>
      <c r="N472" s="20"/>
      <c r="O472" s="20"/>
      <c r="P472" s="20"/>
      <c r="Q472" s="20"/>
      <c r="R472" s="20"/>
      <c r="S472" s="20"/>
      <c r="T472" s="20"/>
      <c r="U472" s="20"/>
    </row>
    <row r="473" spans="1:154" ht="39" customHeight="1">
      <c r="A473" s="17">
        <v>467</v>
      </c>
      <c r="B473" s="113" t="s">
        <v>1606</v>
      </c>
      <c r="C473" s="113" t="s">
        <v>1607</v>
      </c>
      <c r="D473" s="113" t="s">
        <v>226</v>
      </c>
      <c r="E473" s="80">
        <v>2018</v>
      </c>
      <c r="F473" s="39" t="s">
        <v>1608</v>
      </c>
      <c r="G473" s="39" t="s">
        <v>1609</v>
      </c>
      <c r="H473" s="39" t="s">
        <v>194</v>
      </c>
      <c r="I473" s="39" t="s">
        <v>27</v>
      </c>
      <c r="J473" s="39" t="s">
        <v>28</v>
      </c>
      <c r="K473" s="39" t="s">
        <v>294</v>
      </c>
      <c r="L473" s="39" t="s">
        <v>21</v>
      </c>
      <c r="M473" s="20"/>
      <c r="N473" s="20"/>
      <c r="O473" s="20"/>
      <c r="P473" s="20"/>
      <c r="Q473" s="20"/>
      <c r="R473" s="20"/>
      <c r="S473" s="20"/>
      <c r="T473" s="20"/>
      <c r="U473" s="20"/>
    </row>
    <row r="474" spans="1:154" ht="39" customHeight="1">
      <c r="A474" s="17">
        <v>468</v>
      </c>
      <c r="B474" s="107" t="s">
        <v>572</v>
      </c>
      <c r="C474" s="107" t="str">
        <f>HYPERLINK("https://www.bohdan-books.com/catalog/book/128200/","Останній контракт : кримінальний роман")</f>
        <v>Останній контракт : кримінальний роман</v>
      </c>
      <c r="D474" s="107" t="s">
        <v>443</v>
      </c>
      <c r="E474" s="74">
        <v>2018</v>
      </c>
      <c r="F474" s="33" t="s">
        <v>1610</v>
      </c>
      <c r="G474" s="33" t="s">
        <v>455</v>
      </c>
      <c r="H474" s="33" t="s">
        <v>445</v>
      </c>
      <c r="I474" s="33" t="s">
        <v>51</v>
      </c>
      <c r="J474" s="33" t="s">
        <v>52</v>
      </c>
      <c r="K474" s="33">
        <v>55</v>
      </c>
      <c r="L474" s="33" t="s">
        <v>21</v>
      </c>
      <c r="M474" s="20"/>
      <c r="N474" s="20"/>
      <c r="O474" s="20"/>
      <c r="P474" s="20"/>
      <c r="Q474" s="20"/>
      <c r="R474" s="20"/>
      <c r="S474" s="20"/>
      <c r="T474" s="20"/>
      <c r="U474" s="20"/>
    </row>
    <row r="475" spans="1:154" ht="39" customHeight="1">
      <c r="A475" s="17">
        <v>469</v>
      </c>
      <c r="B475" s="107" t="s">
        <v>129</v>
      </c>
      <c r="C475" s="107" t="str">
        <f>HYPERLINK("https://www.bohdan-books.com/catalog/book/127880/","Останній опришок Микола Шугай")</f>
        <v>Останній опришок Микола Шугай</v>
      </c>
      <c r="D475" s="107" t="s">
        <v>443</v>
      </c>
      <c r="E475" s="74">
        <v>2018</v>
      </c>
      <c r="F475" s="33" t="s">
        <v>1611</v>
      </c>
      <c r="G475" s="33" t="s">
        <v>72</v>
      </c>
      <c r="H475" s="33" t="s">
        <v>1612</v>
      </c>
      <c r="I475" s="33" t="s">
        <v>51</v>
      </c>
      <c r="J475" s="33" t="s">
        <v>52</v>
      </c>
      <c r="K475" s="33">
        <v>55</v>
      </c>
      <c r="L475" s="33" t="s">
        <v>21</v>
      </c>
      <c r="M475" s="20"/>
      <c r="N475" s="20"/>
      <c r="O475" s="20"/>
      <c r="P475" s="20"/>
      <c r="Q475" s="20"/>
      <c r="R475" s="20"/>
      <c r="S475" s="20"/>
      <c r="T475" s="20"/>
      <c r="U475" s="20"/>
    </row>
    <row r="476" spans="1:154" ht="39" customHeight="1">
      <c r="A476" s="17">
        <v>470</v>
      </c>
      <c r="B476" s="107" t="s">
        <v>1613</v>
      </c>
      <c r="C476" s="107" t="str">
        <f>HYPERLINK("https://www.bohdan-books.com/catalog/book/128643/","Улас Самчук : ескізи до творчого портрета")</f>
        <v>Улас Самчук : ескізи до творчого портрета</v>
      </c>
      <c r="D476" s="107" t="s">
        <v>443</v>
      </c>
      <c r="E476" s="74">
        <v>2018</v>
      </c>
      <c r="F476" s="33" t="s">
        <v>1614</v>
      </c>
      <c r="G476" s="33" t="s">
        <v>1615</v>
      </c>
      <c r="H476" s="33" t="s">
        <v>1612</v>
      </c>
      <c r="I476" s="33" t="s">
        <v>51</v>
      </c>
      <c r="J476" s="33" t="s">
        <v>52</v>
      </c>
      <c r="K476" s="33">
        <v>50</v>
      </c>
      <c r="L476" s="33" t="s">
        <v>21</v>
      </c>
      <c r="M476" s="20"/>
      <c r="N476" s="20"/>
      <c r="O476" s="20"/>
      <c r="P476" s="20"/>
      <c r="Q476" s="20"/>
      <c r="R476" s="20"/>
      <c r="S476" s="20"/>
      <c r="T476" s="20"/>
      <c r="U476" s="20"/>
    </row>
    <row r="477" spans="1:154" ht="39" customHeight="1">
      <c r="A477" s="17">
        <v>471</v>
      </c>
      <c r="B477" s="107" t="s">
        <v>1616</v>
      </c>
      <c r="C477" s="107" t="str">
        <f>HYPERLINK("https://www.bohdan-books.com/catalog/book/122085/","Данило Острозький: образ, гаптований бісером : роман-дослідження")</f>
        <v>Данило Острозький: образ, гаптований бісером : роман-дослідження</v>
      </c>
      <c r="D477" s="107" t="s">
        <v>443</v>
      </c>
      <c r="E477" s="74">
        <v>2017</v>
      </c>
      <c r="F477" s="33" t="s">
        <v>1617</v>
      </c>
      <c r="G477" s="33" t="s">
        <v>116</v>
      </c>
      <c r="H477" s="33" t="s">
        <v>1612</v>
      </c>
      <c r="I477" s="33" t="s">
        <v>51</v>
      </c>
      <c r="J477" s="33" t="s">
        <v>52</v>
      </c>
      <c r="K477" s="33">
        <v>55</v>
      </c>
      <c r="L477" s="33" t="s">
        <v>21</v>
      </c>
      <c r="M477" s="20"/>
      <c r="N477" s="20"/>
      <c r="O477" s="20"/>
      <c r="P477" s="20"/>
      <c r="Q477" s="20"/>
      <c r="R477" s="20"/>
      <c r="S477" s="20"/>
      <c r="T477" s="20"/>
      <c r="U477" s="20"/>
    </row>
    <row r="478" spans="1:154" ht="39" customHeight="1">
      <c r="A478" s="17">
        <v>472</v>
      </c>
      <c r="B478" s="115" t="s">
        <v>1618</v>
      </c>
      <c r="C478" s="115" t="s">
        <v>1619</v>
      </c>
      <c r="D478" s="115" t="s">
        <v>1620</v>
      </c>
      <c r="E478" s="82">
        <v>2018</v>
      </c>
      <c r="F478" s="43" t="s">
        <v>1621</v>
      </c>
      <c r="G478" s="43" t="s">
        <v>1622</v>
      </c>
      <c r="H478" s="43" t="s">
        <v>1623</v>
      </c>
      <c r="I478" s="43" t="s">
        <v>19</v>
      </c>
      <c r="J478" s="43" t="s">
        <v>163</v>
      </c>
      <c r="K478" s="43">
        <v>130</v>
      </c>
      <c r="L478" s="43" t="s">
        <v>39</v>
      </c>
      <c r="M478" s="20"/>
      <c r="N478" s="20"/>
      <c r="O478" s="20"/>
      <c r="P478" s="20"/>
      <c r="Q478" s="20"/>
      <c r="R478" s="20"/>
      <c r="S478" s="20"/>
      <c r="T478" s="20"/>
      <c r="U478" s="20"/>
    </row>
    <row r="479" spans="1:154" s="8" customFormat="1" ht="39" customHeight="1">
      <c r="A479" s="17">
        <v>473</v>
      </c>
      <c r="B479" s="110" t="s">
        <v>1624</v>
      </c>
      <c r="C479" s="110" t="s">
        <v>1625</v>
      </c>
      <c r="D479" s="110" t="s">
        <v>751</v>
      </c>
      <c r="E479" s="77">
        <v>2018</v>
      </c>
      <c r="F479" s="36" t="s">
        <v>1626</v>
      </c>
      <c r="G479" s="36" t="s">
        <v>1627</v>
      </c>
      <c r="H479" s="36" t="s">
        <v>293</v>
      </c>
      <c r="I479" s="36" t="s">
        <v>27</v>
      </c>
      <c r="J479" s="36" t="s">
        <v>1176</v>
      </c>
      <c r="K479" s="36">
        <v>80</v>
      </c>
      <c r="L479" s="36" t="s">
        <v>21</v>
      </c>
      <c r="M479" s="20"/>
      <c r="N479" s="20"/>
      <c r="O479" s="20"/>
      <c r="P479" s="20"/>
      <c r="Q479" s="20"/>
      <c r="R479" s="20"/>
      <c r="S479" s="20"/>
      <c r="T479" s="20"/>
      <c r="U479" s="20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</row>
    <row r="480" spans="1:154" s="8" customFormat="1" ht="39" customHeight="1">
      <c r="A480" s="17">
        <v>474</v>
      </c>
      <c r="B480" s="110" t="s">
        <v>1628</v>
      </c>
      <c r="C480" s="110" t="s">
        <v>1629</v>
      </c>
      <c r="D480" s="110" t="s">
        <v>751</v>
      </c>
      <c r="E480" s="77">
        <v>2018</v>
      </c>
      <c r="F480" s="36" t="s">
        <v>1630</v>
      </c>
      <c r="G480" s="36" t="s">
        <v>1631</v>
      </c>
      <c r="H480" s="36" t="s">
        <v>1388</v>
      </c>
      <c r="I480" s="36" t="s">
        <v>1175</v>
      </c>
      <c r="J480" s="36" t="s">
        <v>755</v>
      </c>
      <c r="K480" s="36">
        <v>260</v>
      </c>
      <c r="L480" s="36" t="s">
        <v>39</v>
      </c>
      <c r="M480" s="20"/>
      <c r="N480" s="20"/>
      <c r="O480" s="20"/>
      <c r="P480" s="20"/>
      <c r="Q480" s="20"/>
      <c r="R480" s="20"/>
      <c r="S480" s="20"/>
      <c r="T480" s="20"/>
      <c r="U480" s="20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</row>
    <row r="481" spans="1:154" ht="39" customHeight="1">
      <c r="A481" s="17">
        <v>475</v>
      </c>
      <c r="B481" s="106" t="s">
        <v>1632</v>
      </c>
      <c r="C481" s="106" t="s">
        <v>1633</v>
      </c>
      <c r="D481" s="106" t="s">
        <v>110</v>
      </c>
      <c r="E481" s="73">
        <v>2017</v>
      </c>
      <c r="F481" s="32" t="s">
        <v>1634</v>
      </c>
      <c r="G481" s="32" t="s">
        <v>1387</v>
      </c>
      <c r="H481" s="32" t="s">
        <v>1635</v>
      </c>
      <c r="I481" s="32" t="s">
        <v>27</v>
      </c>
      <c r="J481" s="32" t="s">
        <v>20</v>
      </c>
      <c r="K481" s="32">
        <v>120</v>
      </c>
      <c r="L481" s="32" t="s">
        <v>39</v>
      </c>
      <c r="M481" s="20"/>
      <c r="N481" s="20"/>
      <c r="O481" s="20"/>
      <c r="P481" s="20"/>
      <c r="Q481" s="20"/>
      <c r="R481" s="20"/>
      <c r="S481" s="20"/>
      <c r="T481" s="20"/>
      <c r="U481" s="20"/>
    </row>
    <row r="482" spans="1:154" ht="39" customHeight="1">
      <c r="A482" s="17">
        <v>476</v>
      </c>
      <c r="B482" s="106" t="s">
        <v>1399</v>
      </c>
      <c r="C482" s="106" t="s">
        <v>1636</v>
      </c>
      <c r="D482" s="106" t="s">
        <v>519</v>
      </c>
      <c r="E482" s="73">
        <v>2018</v>
      </c>
      <c r="F482" s="32" t="s">
        <v>1637</v>
      </c>
      <c r="G482" s="32" t="s">
        <v>1638</v>
      </c>
      <c r="H482" s="32" t="s">
        <v>241</v>
      </c>
      <c r="I482" s="32" t="s">
        <v>19</v>
      </c>
      <c r="J482" s="32" t="s">
        <v>20</v>
      </c>
      <c r="K482" s="32">
        <v>70</v>
      </c>
      <c r="L482" s="32" t="s">
        <v>21</v>
      </c>
      <c r="M482" s="20"/>
      <c r="N482" s="20"/>
      <c r="O482" s="20"/>
      <c r="P482" s="20"/>
      <c r="Q482" s="20"/>
      <c r="R482" s="20"/>
      <c r="S482" s="20"/>
      <c r="T482" s="20"/>
      <c r="U482" s="20"/>
    </row>
    <row r="483" spans="1:154" ht="39" customHeight="1">
      <c r="A483" s="17">
        <v>477</v>
      </c>
      <c r="B483" s="106" t="s">
        <v>1639</v>
      </c>
      <c r="C483" s="106" t="s">
        <v>1640</v>
      </c>
      <c r="D483" s="106" t="s">
        <v>519</v>
      </c>
      <c r="E483" s="73">
        <v>2017</v>
      </c>
      <c r="F483" s="32" t="s">
        <v>1641</v>
      </c>
      <c r="G483" s="32" t="s">
        <v>329</v>
      </c>
      <c r="H483" s="32" t="s">
        <v>241</v>
      </c>
      <c r="I483" s="32" t="s">
        <v>19</v>
      </c>
      <c r="J483" s="32" t="s">
        <v>20</v>
      </c>
      <c r="K483" s="32">
        <v>70</v>
      </c>
      <c r="L483" s="32" t="s">
        <v>21</v>
      </c>
      <c r="M483" s="20"/>
      <c r="N483" s="20"/>
      <c r="O483" s="20"/>
      <c r="P483" s="20"/>
      <c r="Q483" s="20"/>
      <c r="R483" s="20"/>
      <c r="S483" s="20"/>
      <c r="T483" s="20"/>
      <c r="U483" s="20"/>
    </row>
    <row r="484" spans="1:154" ht="39" customHeight="1">
      <c r="A484" s="17">
        <v>478</v>
      </c>
      <c r="B484" s="106" t="s">
        <v>634</v>
      </c>
      <c r="C484" s="106" t="s">
        <v>1642</v>
      </c>
      <c r="D484" s="106" t="s">
        <v>519</v>
      </c>
      <c r="E484" s="73">
        <v>2017</v>
      </c>
      <c r="F484" s="32" t="s">
        <v>1643</v>
      </c>
      <c r="G484" s="32" t="s">
        <v>1415</v>
      </c>
      <c r="H484" s="32" t="s">
        <v>241</v>
      </c>
      <c r="I484" s="32" t="s">
        <v>19</v>
      </c>
      <c r="J484" s="32" t="s">
        <v>20</v>
      </c>
      <c r="K484" s="32">
        <v>70</v>
      </c>
      <c r="L484" s="32" t="s">
        <v>21</v>
      </c>
      <c r="M484" s="20"/>
      <c r="N484" s="20"/>
      <c r="O484" s="20"/>
      <c r="P484" s="20"/>
      <c r="Q484" s="20"/>
      <c r="R484" s="20"/>
      <c r="S484" s="20"/>
      <c r="T484" s="20"/>
      <c r="U484" s="20"/>
    </row>
    <row r="485" spans="1:154" ht="39" customHeight="1">
      <c r="A485" s="17">
        <v>479</v>
      </c>
      <c r="B485" s="119" t="s">
        <v>1402</v>
      </c>
      <c r="C485" s="119" t="s">
        <v>1644</v>
      </c>
      <c r="D485" s="119" t="s">
        <v>1404</v>
      </c>
      <c r="E485" s="87">
        <v>2018</v>
      </c>
      <c r="F485" s="48" t="s">
        <v>1645</v>
      </c>
      <c r="G485" s="48" t="s">
        <v>944</v>
      </c>
      <c r="H485" s="48" t="s">
        <v>1349</v>
      </c>
      <c r="I485" s="48" t="s">
        <v>378</v>
      </c>
      <c r="J485" s="48" t="s">
        <v>163</v>
      </c>
      <c r="K485" s="48">
        <v>130</v>
      </c>
      <c r="L485" s="48" t="s">
        <v>39</v>
      </c>
      <c r="M485" s="20"/>
      <c r="N485" s="20"/>
      <c r="O485" s="20"/>
      <c r="P485" s="20"/>
      <c r="Q485" s="20"/>
      <c r="R485" s="20"/>
      <c r="S485" s="20"/>
      <c r="T485" s="20"/>
      <c r="U485" s="20"/>
    </row>
    <row r="486" spans="1:154" ht="39" customHeight="1">
      <c r="A486" s="17">
        <v>480</v>
      </c>
      <c r="B486" s="119" t="s">
        <v>1646</v>
      </c>
      <c r="C486" s="119" t="s">
        <v>1647</v>
      </c>
      <c r="D486" s="119" t="s">
        <v>1404</v>
      </c>
      <c r="E486" s="87">
        <v>2018</v>
      </c>
      <c r="F486" s="48" t="s">
        <v>1648</v>
      </c>
      <c r="G486" s="48" t="s">
        <v>137</v>
      </c>
      <c r="H486" s="48" t="s">
        <v>1649</v>
      </c>
      <c r="I486" s="48" t="s">
        <v>19</v>
      </c>
      <c r="J486" s="48" t="s">
        <v>311</v>
      </c>
      <c r="K486" s="48">
        <v>100</v>
      </c>
      <c r="L486" s="48" t="s">
        <v>21</v>
      </c>
      <c r="M486" s="20"/>
      <c r="N486" s="20"/>
      <c r="O486" s="20"/>
      <c r="P486" s="20"/>
      <c r="Q486" s="20"/>
      <c r="R486" s="20"/>
      <c r="S486" s="20"/>
      <c r="T486" s="20"/>
      <c r="U486" s="20"/>
    </row>
    <row r="487" spans="1:154" ht="39" customHeight="1">
      <c r="A487" s="17">
        <v>481</v>
      </c>
      <c r="B487" s="115" t="s">
        <v>1650</v>
      </c>
      <c r="C487" s="115" t="s">
        <v>1651</v>
      </c>
      <c r="D487" s="115" t="s">
        <v>1652</v>
      </c>
      <c r="E487" s="82">
        <v>2017</v>
      </c>
      <c r="F487" s="43" t="s">
        <v>1653</v>
      </c>
      <c r="G487" s="43"/>
      <c r="H487" s="43" t="s">
        <v>923</v>
      </c>
      <c r="I487" s="43" t="s">
        <v>27</v>
      </c>
      <c r="J487" s="43" t="s">
        <v>28</v>
      </c>
      <c r="K487" s="43">
        <v>80</v>
      </c>
      <c r="L487" s="43" t="s">
        <v>21</v>
      </c>
      <c r="M487" s="20"/>
      <c r="N487" s="20"/>
      <c r="O487" s="20"/>
      <c r="P487" s="20"/>
      <c r="Q487" s="20"/>
      <c r="R487" s="20"/>
      <c r="S487" s="20"/>
      <c r="T487" s="20"/>
      <c r="U487" s="20"/>
    </row>
    <row r="488" spans="1:154" ht="39" customHeight="1">
      <c r="A488" s="17">
        <v>482</v>
      </c>
      <c r="B488" s="114" t="s">
        <v>1654</v>
      </c>
      <c r="C488" s="114" t="s">
        <v>1655</v>
      </c>
      <c r="D488" s="114" t="s">
        <v>1656</v>
      </c>
      <c r="E488" s="81">
        <v>2018</v>
      </c>
      <c r="F488" s="41" t="s">
        <v>1657</v>
      </c>
      <c r="G488" s="42" t="s">
        <v>132</v>
      </c>
      <c r="H488" s="41" t="s">
        <v>194</v>
      </c>
      <c r="I488" s="41" t="s">
        <v>378</v>
      </c>
      <c r="J488" s="41" t="s">
        <v>20</v>
      </c>
      <c r="K488" s="41">
        <v>80</v>
      </c>
      <c r="L488" s="41" t="s">
        <v>21</v>
      </c>
      <c r="M488" s="20"/>
      <c r="N488" s="20"/>
      <c r="O488" s="20"/>
      <c r="P488" s="20"/>
      <c r="Q488" s="20"/>
      <c r="R488" s="20"/>
      <c r="S488" s="20"/>
      <c r="T488" s="20"/>
      <c r="U488" s="20"/>
    </row>
    <row r="489" spans="1:154" ht="39" customHeight="1">
      <c r="A489" s="17">
        <v>483</v>
      </c>
      <c r="B489" s="114" t="s">
        <v>1658</v>
      </c>
      <c r="C489" s="114" t="s">
        <v>1659</v>
      </c>
      <c r="D489" s="114" t="s">
        <v>1656</v>
      </c>
      <c r="E489" s="81">
        <v>2017</v>
      </c>
      <c r="F489" s="41" t="s">
        <v>1660</v>
      </c>
      <c r="G489" s="42" t="s">
        <v>329</v>
      </c>
      <c r="H489" s="41" t="s">
        <v>50</v>
      </c>
      <c r="I489" s="41" t="s">
        <v>19</v>
      </c>
      <c r="J489" s="41" t="s">
        <v>20</v>
      </c>
      <c r="K489" s="41">
        <v>90</v>
      </c>
      <c r="L489" s="41" t="s">
        <v>21</v>
      </c>
      <c r="M489" s="20"/>
      <c r="N489" s="20"/>
      <c r="O489" s="20"/>
      <c r="P489" s="20"/>
      <c r="Q489" s="20"/>
      <c r="R489" s="20"/>
      <c r="S489" s="20"/>
      <c r="T489" s="20"/>
      <c r="U489" s="20"/>
    </row>
    <row r="490" spans="1:154" ht="39" customHeight="1">
      <c r="A490" s="17">
        <v>484</v>
      </c>
      <c r="B490" s="123" t="s">
        <v>1661</v>
      </c>
      <c r="C490" s="123" t="s">
        <v>1662</v>
      </c>
      <c r="D490" s="123" t="s">
        <v>862</v>
      </c>
      <c r="E490" s="90">
        <v>2018</v>
      </c>
      <c r="F490" s="52" t="s">
        <v>1663</v>
      </c>
      <c r="G490" s="39" t="s">
        <v>91</v>
      </c>
      <c r="H490" s="52" t="s">
        <v>57</v>
      </c>
      <c r="I490" s="52" t="s">
        <v>27</v>
      </c>
      <c r="J490" s="52" t="s">
        <v>20</v>
      </c>
      <c r="K490" s="52">
        <v>60</v>
      </c>
      <c r="L490" s="52" t="s">
        <v>21</v>
      </c>
      <c r="M490" s="20"/>
      <c r="N490" s="20"/>
      <c r="O490" s="20"/>
      <c r="P490" s="20"/>
      <c r="Q490" s="20"/>
      <c r="R490" s="20"/>
      <c r="S490" s="20"/>
      <c r="T490" s="20"/>
      <c r="U490" s="20"/>
    </row>
    <row r="491" spans="1:154" ht="39" customHeight="1">
      <c r="A491" s="17">
        <v>485</v>
      </c>
      <c r="B491" s="118" t="s">
        <v>452</v>
      </c>
      <c r="C491" s="118" t="str">
        <f>HYPERLINK("https://www.yakaboo.ua/ua/zhorstokist-isnuvannja.html","Жорстокість існування")</f>
        <v>Жорстокість існування</v>
      </c>
      <c r="D491" s="118" t="s">
        <v>453</v>
      </c>
      <c r="E491" s="86">
        <v>2017</v>
      </c>
      <c r="F491" s="46" t="s">
        <v>1664</v>
      </c>
      <c r="G491" s="46" t="s">
        <v>482</v>
      </c>
      <c r="H491" s="46" t="s">
        <v>456</v>
      </c>
      <c r="I491" s="46" t="s">
        <v>19</v>
      </c>
      <c r="J491" s="46" t="s">
        <v>28</v>
      </c>
      <c r="K491" s="46">
        <v>70</v>
      </c>
      <c r="L491" s="46" t="s">
        <v>21</v>
      </c>
      <c r="M491" s="20"/>
      <c r="N491" s="20"/>
      <c r="O491" s="20"/>
      <c r="P491" s="20"/>
      <c r="Q491" s="20"/>
      <c r="R491" s="20"/>
      <c r="S491" s="20"/>
      <c r="T491" s="20"/>
      <c r="U491" s="20"/>
    </row>
    <row r="492" spans="1:154" ht="39" customHeight="1">
      <c r="A492" s="17">
        <v>486</v>
      </c>
      <c r="B492" s="118" t="s">
        <v>452</v>
      </c>
      <c r="C492" s="118" t="str">
        <f>HYPERLINK("https://www.yakaboo.ua/ua/nebesna-kravchinja.html","Небесна кравчиня")</f>
        <v>Небесна кравчиня</v>
      </c>
      <c r="D492" s="118" t="s">
        <v>453</v>
      </c>
      <c r="E492" s="86">
        <v>2017</v>
      </c>
      <c r="F492" s="46" t="s">
        <v>1665</v>
      </c>
      <c r="G492" s="46" t="s">
        <v>1666</v>
      </c>
      <c r="H492" s="46" t="s">
        <v>456</v>
      </c>
      <c r="I492" s="46" t="s">
        <v>19</v>
      </c>
      <c r="J492" s="46" t="s">
        <v>28</v>
      </c>
      <c r="K492" s="46">
        <v>70</v>
      </c>
      <c r="L492" s="46" t="s">
        <v>21</v>
      </c>
      <c r="M492" s="20"/>
      <c r="N492" s="20"/>
      <c r="O492" s="20"/>
      <c r="P492" s="20"/>
      <c r="Q492" s="20"/>
      <c r="R492" s="20"/>
      <c r="S492" s="20"/>
      <c r="T492" s="20"/>
      <c r="U492" s="20"/>
    </row>
    <row r="493" spans="1:154" ht="39" customHeight="1">
      <c r="A493" s="17">
        <v>487</v>
      </c>
      <c r="B493" s="118" t="s">
        <v>1667</v>
      </c>
      <c r="C493" s="118" t="str">
        <f>HYPERLINK("https://www.yakaboo.ua/ua/nechuj-nemov-nebach.html","Нечуй. Немов. Небач")</f>
        <v>Нечуй. Немов. Небач</v>
      </c>
      <c r="D493" s="118" t="s">
        <v>453</v>
      </c>
      <c r="E493" s="86">
        <v>2017</v>
      </c>
      <c r="F493" s="46" t="s">
        <v>1668</v>
      </c>
      <c r="G493" s="46" t="s">
        <v>1669</v>
      </c>
      <c r="H493" s="46" t="s">
        <v>1022</v>
      </c>
      <c r="I493" s="46" t="s">
        <v>19</v>
      </c>
      <c r="J493" s="46" t="s">
        <v>20</v>
      </c>
      <c r="K493" s="46">
        <v>70</v>
      </c>
      <c r="L493" s="46" t="s">
        <v>21</v>
      </c>
      <c r="M493" s="20"/>
      <c r="N493" s="20"/>
      <c r="O493" s="20"/>
      <c r="P493" s="20"/>
      <c r="Q493" s="20"/>
      <c r="R493" s="20"/>
      <c r="S493" s="20"/>
      <c r="T493" s="20"/>
      <c r="U493" s="20"/>
    </row>
    <row r="494" spans="1:154" ht="39" customHeight="1">
      <c r="A494" s="17">
        <v>488</v>
      </c>
      <c r="B494" s="113" t="s">
        <v>1670</v>
      </c>
      <c r="C494" s="113" t="s">
        <v>1671</v>
      </c>
      <c r="D494" s="113" t="s">
        <v>1029</v>
      </c>
      <c r="E494" s="80">
        <v>2018</v>
      </c>
      <c r="F494" s="39" t="s">
        <v>1672</v>
      </c>
      <c r="G494" s="39"/>
      <c r="H494" s="39" t="s">
        <v>1031</v>
      </c>
      <c r="I494" s="39" t="s">
        <v>27</v>
      </c>
      <c r="J494" s="39" t="s">
        <v>20</v>
      </c>
      <c r="K494" s="39">
        <v>80</v>
      </c>
      <c r="L494" s="39" t="s">
        <v>21</v>
      </c>
      <c r="M494" s="20"/>
      <c r="N494" s="20"/>
      <c r="O494" s="20"/>
      <c r="P494" s="20"/>
      <c r="Q494" s="20"/>
      <c r="R494" s="20"/>
      <c r="S494" s="20"/>
      <c r="T494" s="20"/>
      <c r="U494" s="20"/>
    </row>
    <row r="495" spans="1:154" s="9" customFormat="1" ht="44.25" customHeight="1">
      <c r="A495" s="17">
        <v>489</v>
      </c>
      <c r="B495" s="109" t="s">
        <v>1673</v>
      </c>
      <c r="C495" s="109" t="s">
        <v>1674</v>
      </c>
      <c r="D495" s="109" t="s">
        <v>183</v>
      </c>
      <c r="E495" s="76">
        <v>2018</v>
      </c>
      <c r="F495" s="22" t="s">
        <v>1675</v>
      </c>
      <c r="G495" s="23" t="s">
        <v>25</v>
      </c>
      <c r="H495" s="22" t="s">
        <v>467</v>
      </c>
      <c r="I495" s="22" t="s">
        <v>19</v>
      </c>
      <c r="J495" s="22" t="s">
        <v>28</v>
      </c>
      <c r="K495" s="22">
        <v>80</v>
      </c>
      <c r="L495" s="22" t="s">
        <v>21</v>
      </c>
      <c r="M495" s="20"/>
      <c r="N495" s="20"/>
      <c r="O495" s="20"/>
      <c r="P495" s="20"/>
      <c r="Q495" s="20"/>
      <c r="R495" s="20"/>
      <c r="S495" s="20"/>
      <c r="T495" s="20"/>
      <c r="U495" s="20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</row>
    <row r="496" spans="1:154" ht="39" customHeight="1">
      <c r="A496" s="17">
        <v>490</v>
      </c>
      <c r="B496" s="112" t="s">
        <v>1676</v>
      </c>
      <c r="C496" s="112" t="s">
        <v>1677</v>
      </c>
      <c r="D496" s="112" t="s">
        <v>1196</v>
      </c>
      <c r="E496" s="79">
        <v>2017</v>
      </c>
      <c r="F496" s="38" t="s">
        <v>1678</v>
      </c>
      <c r="G496" s="40" t="s">
        <v>101</v>
      </c>
      <c r="H496" s="38" t="s">
        <v>194</v>
      </c>
      <c r="I496" s="38" t="s">
        <v>19</v>
      </c>
      <c r="J496" s="38" t="s">
        <v>20</v>
      </c>
      <c r="K496" s="38">
        <v>60</v>
      </c>
      <c r="L496" s="38" t="s">
        <v>21</v>
      </c>
      <c r="M496" s="20"/>
      <c r="N496" s="20"/>
      <c r="O496" s="20"/>
      <c r="P496" s="20"/>
      <c r="Q496" s="20"/>
      <c r="R496" s="20"/>
      <c r="S496" s="20"/>
      <c r="T496" s="20"/>
      <c r="U496" s="20"/>
    </row>
    <row r="497" spans="1:154" ht="39" customHeight="1">
      <c r="A497" s="17">
        <v>491</v>
      </c>
      <c r="B497" s="107" t="s">
        <v>1679</v>
      </c>
      <c r="C497" s="107" t="s">
        <v>1680</v>
      </c>
      <c r="D497" s="107" t="s">
        <v>1681</v>
      </c>
      <c r="E497" s="74">
        <v>2018</v>
      </c>
      <c r="F497" s="33" t="s">
        <v>1682</v>
      </c>
      <c r="G497" s="60" t="s">
        <v>682</v>
      </c>
      <c r="H497" s="33" t="s">
        <v>1683</v>
      </c>
      <c r="I497" s="33" t="s">
        <v>19</v>
      </c>
      <c r="J497" s="33" t="s">
        <v>163</v>
      </c>
      <c r="K497" s="33">
        <v>150</v>
      </c>
      <c r="L497" s="33" t="s">
        <v>39</v>
      </c>
      <c r="M497" s="20"/>
      <c r="N497" s="20"/>
      <c r="O497" s="20"/>
      <c r="P497" s="20"/>
      <c r="Q497" s="20"/>
      <c r="R497" s="20"/>
      <c r="S497" s="20"/>
      <c r="T497" s="20"/>
      <c r="U497" s="20"/>
    </row>
    <row r="498" spans="1:154" ht="39" customHeight="1">
      <c r="A498" s="17">
        <v>492</v>
      </c>
      <c r="B498" s="103" t="s">
        <v>1684</v>
      </c>
      <c r="C498" s="103" t="s">
        <v>1685</v>
      </c>
      <c r="D498" s="103" t="s">
        <v>1686</v>
      </c>
      <c r="E498" s="70">
        <v>2018</v>
      </c>
      <c r="F498" s="30" t="s">
        <v>1687</v>
      </c>
      <c r="G498" s="30" t="s">
        <v>466</v>
      </c>
      <c r="H498" s="30" t="s">
        <v>1688</v>
      </c>
      <c r="I498" s="30" t="s">
        <v>378</v>
      </c>
      <c r="J498" s="30" t="s">
        <v>28</v>
      </c>
      <c r="K498" s="30">
        <v>60</v>
      </c>
      <c r="L498" s="30" t="s">
        <v>21</v>
      </c>
      <c r="M498" s="20"/>
      <c r="N498" s="20"/>
      <c r="O498" s="20"/>
      <c r="P498" s="20"/>
      <c r="Q498" s="20"/>
      <c r="R498" s="20"/>
      <c r="S498" s="20"/>
      <c r="T498" s="20"/>
      <c r="U498" s="20"/>
    </row>
    <row r="499" spans="1:154" ht="39" customHeight="1">
      <c r="A499" s="17">
        <v>493</v>
      </c>
      <c r="B499" s="112" t="s">
        <v>1689</v>
      </c>
      <c r="C499" s="112" t="s">
        <v>1690</v>
      </c>
      <c r="D499" s="112" t="s">
        <v>239</v>
      </c>
      <c r="E499" s="79">
        <v>2018</v>
      </c>
      <c r="F499" s="38" t="s">
        <v>1691</v>
      </c>
      <c r="G499" s="40" t="s">
        <v>25</v>
      </c>
      <c r="H499" s="38" t="s">
        <v>241</v>
      </c>
      <c r="I499" s="38" t="s">
        <v>27</v>
      </c>
      <c r="J499" s="38" t="s">
        <v>28</v>
      </c>
      <c r="K499" s="38">
        <v>70</v>
      </c>
      <c r="L499" s="38" t="s">
        <v>21</v>
      </c>
      <c r="M499" s="20"/>
      <c r="N499" s="20"/>
      <c r="O499" s="20"/>
      <c r="P499" s="20"/>
      <c r="Q499" s="20"/>
      <c r="R499" s="20"/>
      <c r="S499" s="20"/>
      <c r="T499" s="20"/>
      <c r="U499" s="20"/>
    </row>
    <row r="500" spans="1:154" ht="39" customHeight="1">
      <c r="A500" s="17">
        <v>494</v>
      </c>
      <c r="B500" s="112" t="s">
        <v>1692</v>
      </c>
      <c r="C500" s="112" t="s">
        <v>1693</v>
      </c>
      <c r="D500" s="112" t="s">
        <v>239</v>
      </c>
      <c r="E500" s="79">
        <v>2018</v>
      </c>
      <c r="F500" s="38" t="s">
        <v>1694</v>
      </c>
      <c r="G500" s="38" t="s">
        <v>125</v>
      </c>
      <c r="H500" s="38" t="s">
        <v>241</v>
      </c>
      <c r="I500" s="38" t="s">
        <v>27</v>
      </c>
      <c r="J500" s="38" t="s">
        <v>28</v>
      </c>
      <c r="K500" s="38">
        <v>70</v>
      </c>
      <c r="L500" s="38" t="s">
        <v>21</v>
      </c>
      <c r="M500" s="20"/>
      <c r="N500" s="20"/>
      <c r="O500" s="20"/>
      <c r="P500" s="20"/>
      <c r="Q500" s="20"/>
      <c r="R500" s="20"/>
      <c r="S500" s="20"/>
      <c r="T500" s="20"/>
      <c r="U500" s="20"/>
    </row>
    <row r="501" spans="1:154" ht="39" customHeight="1">
      <c r="A501" s="17">
        <v>495</v>
      </c>
      <c r="B501" s="109" t="s">
        <v>1695</v>
      </c>
      <c r="C501" s="109" t="s">
        <v>1696</v>
      </c>
      <c r="D501" s="109" t="s">
        <v>1044</v>
      </c>
      <c r="E501" s="76">
        <v>2017</v>
      </c>
      <c r="F501" s="22" t="s">
        <v>1697</v>
      </c>
      <c r="G501" s="23">
        <v>144</v>
      </c>
      <c r="H501" s="22" t="s">
        <v>1046</v>
      </c>
      <c r="I501" s="22" t="s">
        <v>19</v>
      </c>
      <c r="J501" s="22" t="s">
        <v>20</v>
      </c>
      <c r="K501" s="22">
        <v>70</v>
      </c>
      <c r="L501" s="22" t="s">
        <v>21</v>
      </c>
      <c r="M501" s="20"/>
      <c r="N501" s="20"/>
      <c r="O501" s="20"/>
      <c r="P501" s="20"/>
      <c r="Q501" s="20"/>
      <c r="R501" s="20"/>
      <c r="S501" s="20"/>
      <c r="T501" s="20"/>
      <c r="U501" s="20"/>
    </row>
    <row r="502" spans="1:154" ht="39" customHeight="1">
      <c r="A502" s="17">
        <v>496</v>
      </c>
      <c r="B502" s="114" t="s">
        <v>1698</v>
      </c>
      <c r="C502" s="114" t="s">
        <v>1699</v>
      </c>
      <c r="D502" s="114" t="s">
        <v>1700</v>
      </c>
      <c r="E502" s="81">
        <v>2018</v>
      </c>
      <c r="F502" s="41" t="s">
        <v>1701</v>
      </c>
      <c r="G502" s="42"/>
      <c r="H502" s="41" t="s">
        <v>189</v>
      </c>
      <c r="I502" s="41" t="s">
        <v>19</v>
      </c>
      <c r="J502" s="41" t="s">
        <v>28</v>
      </c>
      <c r="K502" s="41">
        <v>52</v>
      </c>
      <c r="L502" s="41" t="s">
        <v>21</v>
      </c>
      <c r="M502" s="20"/>
      <c r="N502" s="20"/>
      <c r="O502" s="20"/>
      <c r="P502" s="20"/>
      <c r="Q502" s="20"/>
      <c r="R502" s="20"/>
      <c r="S502" s="20"/>
      <c r="T502" s="20"/>
      <c r="U502" s="20"/>
    </row>
    <row r="503" spans="1:154" s="9" customFormat="1" ht="39" customHeight="1">
      <c r="A503" s="17">
        <v>497</v>
      </c>
      <c r="B503" s="114" t="s">
        <v>908</v>
      </c>
      <c r="C503" s="114" t="s">
        <v>1702</v>
      </c>
      <c r="D503" s="114" t="s">
        <v>1212</v>
      </c>
      <c r="E503" s="81">
        <v>2017</v>
      </c>
      <c r="F503" s="41" t="s">
        <v>1703</v>
      </c>
      <c r="G503" s="41">
        <v>160</v>
      </c>
      <c r="H503" s="41" t="s">
        <v>26</v>
      </c>
      <c r="I503" s="41" t="s">
        <v>19</v>
      </c>
      <c r="J503" s="41" t="s">
        <v>28</v>
      </c>
      <c r="K503" s="41" t="s">
        <v>1214</v>
      </c>
      <c r="L503" s="41" t="s">
        <v>21</v>
      </c>
      <c r="M503" s="20"/>
      <c r="N503" s="20"/>
      <c r="O503" s="20"/>
      <c r="P503" s="20"/>
      <c r="Q503" s="20"/>
      <c r="R503" s="20"/>
      <c r="S503" s="20"/>
      <c r="T503" s="20"/>
      <c r="U503" s="20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</row>
    <row r="504" spans="1:154" ht="39" customHeight="1">
      <c r="A504" s="17">
        <v>498</v>
      </c>
      <c r="B504" s="110" t="s">
        <v>650</v>
      </c>
      <c r="C504" s="110" t="s">
        <v>1704</v>
      </c>
      <c r="D504" s="110" t="s">
        <v>187</v>
      </c>
      <c r="E504" s="77">
        <v>2018</v>
      </c>
      <c r="F504" s="36" t="s">
        <v>1705</v>
      </c>
      <c r="G504" s="36">
        <v>384</v>
      </c>
      <c r="H504" s="36" t="s">
        <v>189</v>
      </c>
      <c r="I504" s="36" t="s">
        <v>19</v>
      </c>
      <c r="J504" s="36" t="s">
        <v>20</v>
      </c>
      <c r="K504" s="36">
        <v>60</v>
      </c>
      <c r="L504" s="36" t="s">
        <v>21</v>
      </c>
      <c r="M504" s="20"/>
      <c r="N504" s="20"/>
      <c r="O504" s="20"/>
      <c r="P504" s="20"/>
      <c r="Q504" s="20"/>
      <c r="R504" s="20"/>
      <c r="S504" s="20"/>
      <c r="T504" s="20"/>
      <c r="U504" s="20"/>
    </row>
    <row r="505" spans="1:154" ht="46.5" customHeight="1">
      <c r="A505" s="17">
        <v>499</v>
      </c>
      <c r="B505" s="110" t="s">
        <v>1059</v>
      </c>
      <c r="C505" s="110" t="s">
        <v>1706</v>
      </c>
      <c r="D505" s="110" t="s">
        <v>187</v>
      </c>
      <c r="E505" s="77">
        <v>2018</v>
      </c>
      <c r="F505" s="36" t="s">
        <v>1707</v>
      </c>
      <c r="G505" s="36">
        <v>288</v>
      </c>
      <c r="H505" s="36" t="s">
        <v>377</v>
      </c>
      <c r="I505" s="36" t="s">
        <v>378</v>
      </c>
      <c r="J505" s="36" t="s">
        <v>28</v>
      </c>
      <c r="K505" s="36">
        <v>52</v>
      </c>
      <c r="L505" s="36" t="s">
        <v>21</v>
      </c>
      <c r="M505" s="20"/>
      <c r="N505" s="20"/>
      <c r="O505" s="20"/>
      <c r="P505" s="20"/>
      <c r="Q505" s="20"/>
      <c r="R505" s="20"/>
      <c r="S505" s="20"/>
      <c r="T505" s="20"/>
      <c r="U505" s="20"/>
    </row>
    <row r="506" spans="1:154" ht="45" customHeight="1">
      <c r="A506" s="17">
        <v>500</v>
      </c>
      <c r="B506" s="110" t="s">
        <v>1059</v>
      </c>
      <c r="C506" s="110" t="s">
        <v>1708</v>
      </c>
      <c r="D506" s="110" t="s">
        <v>187</v>
      </c>
      <c r="E506" s="77">
        <v>2018</v>
      </c>
      <c r="F506" s="36" t="s">
        <v>1709</v>
      </c>
      <c r="G506" s="36">
        <v>224</v>
      </c>
      <c r="H506" s="36" t="s">
        <v>377</v>
      </c>
      <c r="I506" s="36" t="s">
        <v>378</v>
      </c>
      <c r="J506" s="36" t="s">
        <v>28</v>
      </c>
      <c r="K506" s="36">
        <v>52</v>
      </c>
      <c r="L506" s="36" t="s">
        <v>21</v>
      </c>
      <c r="M506" s="20"/>
      <c r="N506" s="20"/>
      <c r="O506" s="20"/>
      <c r="P506" s="20"/>
      <c r="Q506" s="20"/>
      <c r="R506" s="20"/>
      <c r="S506" s="20"/>
      <c r="T506" s="20"/>
      <c r="U506" s="20"/>
    </row>
    <row r="507" spans="1:154" ht="39" customHeight="1">
      <c r="A507" s="17">
        <v>501</v>
      </c>
      <c r="B507" s="110" t="s">
        <v>1710</v>
      </c>
      <c r="C507" s="110" t="s">
        <v>1711</v>
      </c>
      <c r="D507" s="110" t="s">
        <v>187</v>
      </c>
      <c r="E507" s="77">
        <v>2018</v>
      </c>
      <c r="F507" s="36" t="s">
        <v>1712</v>
      </c>
      <c r="G507" s="36">
        <v>352</v>
      </c>
      <c r="H507" s="36" t="s">
        <v>775</v>
      </c>
      <c r="I507" s="36" t="s">
        <v>19</v>
      </c>
      <c r="J507" s="36" t="s">
        <v>28</v>
      </c>
      <c r="K507" s="36">
        <v>52</v>
      </c>
      <c r="L507" s="36" t="s">
        <v>21</v>
      </c>
      <c r="M507" s="20"/>
      <c r="N507" s="20"/>
      <c r="O507" s="20"/>
      <c r="P507" s="20"/>
      <c r="Q507" s="20"/>
      <c r="R507" s="20"/>
      <c r="S507" s="20"/>
      <c r="T507" s="20"/>
      <c r="U507" s="20"/>
    </row>
    <row r="508" spans="1:154" ht="39" customHeight="1">
      <c r="A508" s="17">
        <v>502</v>
      </c>
      <c r="B508" s="110" t="s">
        <v>1710</v>
      </c>
      <c r="C508" s="110" t="s">
        <v>1713</v>
      </c>
      <c r="D508" s="110" t="s">
        <v>187</v>
      </c>
      <c r="E508" s="77">
        <v>2018</v>
      </c>
      <c r="F508" s="36" t="s">
        <v>1714</v>
      </c>
      <c r="G508" s="36">
        <v>352</v>
      </c>
      <c r="H508" s="36" t="s">
        <v>775</v>
      </c>
      <c r="I508" s="36" t="s">
        <v>19</v>
      </c>
      <c r="J508" s="36" t="s">
        <v>28</v>
      </c>
      <c r="K508" s="36">
        <v>52</v>
      </c>
      <c r="L508" s="36" t="s">
        <v>21</v>
      </c>
      <c r="M508" s="20"/>
      <c r="N508" s="20"/>
      <c r="O508" s="20"/>
      <c r="P508" s="20"/>
      <c r="Q508" s="20"/>
      <c r="R508" s="20"/>
      <c r="S508" s="20"/>
      <c r="T508" s="20"/>
      <c r="U508" s="20"/>
    </row>
    <row r="509" spans="1:154" ht="39" customHeight="1">
      <c r="A509" s="17">
        <v>503</v>
      </c>
      <c r="B509" s="110" t="s">
        <v>1715</v>
      </c>
      <c r="C509" s="110" t="s">
        <v>1716</v>
      </c>
      <c r="D509" s="110" t="s">
        <v>187</v>
      </c>
      <c r="E509" s="77">
        <v>2017</v>
      </c>
      <c r="F509" s="36" t="s">
        <v>1717</v>
      </c>
      <c r="G509" s="36">
        <v>512</v>
      </c>
      <c r="H509" s="36" t="s">
        <v>189</v>
      </c>
      <c r="I509" s="36" t="s">
        <v>19</v>
      </c>
      <c r="J509" s="36" t="s">
        <v>20</v>
      </c>
      <c r="K509" s="36">
        <v>60</v>
      </c>
      <c r="L509" s="36" t="s">
        <v>21</v>
      </c>
      <c r="M509" s="20"/>
      <c r="N509" s="20"/>
      <c r="O509" s="20"/>
      <c r="P509" s="20"/>
      <c r="Q509" s="20"/>
      <c r="R509" s="20"/>
      <c r="S509" s="20"/>
      <c r="T509" s="20"/>
      <c r="U509" s="20"/>
    </row>
    <row r="510" spans="1:154" ht="39" customHeight="1">
      <c r="A510" s="17">
        <v>504</v>
      </c>
      <c r="B510" s="110" t="s">
        <v>1462</v>
      </c>
      <c r="C510" s="110" t="s">
        <v>1718</v>
      </c>
      <c r="D510" s="110" t="s">
        <v>187</v>
      </c>
      <c r="E510" s="77">
        <v>2018</v>
      </c>
      <c r="F510" s="36" t="s">
        <v>1719</v>
      </c>
      <c r="G510" s="36"/>
      <c r="H510" s="36" t="s">
        <v>775</v>
      </c>
      <c r="I510" s="36" t="s">
        <v>19</v>
      </c>
      <c r="J510" s="36" t="s">
        <v>20</v>
      </c>
      <c r="K510" s="36">
        <v>65</v>
      </c>
      <c r="L510" s="36" t="s">
        <v>21</v>
      </c>
      <c r="M510" s="20"/>
      <c r="N510" s="20"/>
      <c r="O510" s="20"/>
      <c r="P510" s="20"/>
      <c r="Q510" s="20"/>
      <c r="R510" s="20"/>
      <c r="S510" s="20"/>
      <c r="T510" s="20"/>
      <c r="U510" s="20"/>
    </row>
    <row r="511" spans="1:154" ht="39" customHeight="1">
      <c r="A511" s="17">
        <v>505</v>
      </c>
      <c r="B511" s="110" t="s">
        <v>1720</v>
      </c>
      <c r="C511" s="110" t="s">
        <v>1721</v>
      </c>
      <c r="D511" s="110" t="s">
        <v>187</v>
      </c>
      <c r="E511" s="77">
        <v>2017</v>
      </c>
      <c r="F511" s="36" t="s">
        <v>1722</v>
      </c>
      <c r="G511" s="36">
        <v>176</v>
      </c>
      <c r="H511" s="36" t="s">
        <v>555</v>
      </c>
      <c r="I511" s="36" t="s">
        <v>19</v>
      </c>
      <c r="J511" s="36" t="s">
        <v>28</v>
      </c>
      <c r="K511" s="36">
        <v>130</v>
      </c>
      <c r="L511" s="36" t="s">
        <v>39</v>
      </c>
      <c r="M511" s="20"/>
      <c r="N511" s="20"/>
      <c r="O511" s="20"/>
      <c r="P511" s="20"/>
      <c r="Q511" s="20"/>
      <c r="R511" s="20"/>
      <c r="S511" s="20"/>
      <c r="T511" s="20"/>
      <c r="U511" s="20"/>
    </row>
    <row r="512" spans="1:154" ht="39" customHeight="1">
      <c r="A512" s="17">
        <v>506</v>
      </c>
      <c r="B512" s="111" t="s">
        <v>1465</v>
      </c>
      <c r="C512" s="111" t="s">
        <v>1723</v>
      </c>
      <c r="D512" s="111" t="s">
        <v>192</v>
      </c>
      <c r="E512" s="78">
        <v>2017</v>
      </c>
      <c r="F512" s="37" t="s">
        <v>1724</v>
      </c>
      <c r="G512" s="37" t="s">
        <v>31</v>
      </c>
      <c r="H512" s="37" t="s">
        <v>194</v>
      </c>
      <c r="I512" s="37" t="s">
        <v>19</v>
      </c>
      <c r="J512" s="37" t="s">
        <v>28</v>
      </c>
      <c r="K512" s="37">
        <v>60</v>
      </c>
      <c r="L512" s="37" t="s">
        <v>21</v>
      </c>
      <c r="M512" s="20"/>
      <c r="N512" s="20"/>
      <c r="O512" s="20"/>
      <c r="P512" s="20"/>
      <c r="Q512" s="20"/>
      <c r="R512" s="20"/>
      <c r="S512" s="20"/>
      <c r="T512" s="20"/>
      <c r="U512" s="20"/>
    </row>
    <row r="513" spans="1:154" ht="39" customHeight="1">
      <c r="A513" s="17">
        <v>507</v>
      </c>
      <c r="B513" s="111" t="s">
        <v>880</v>
      </c>
      <c r="C513" s="111" t="s">
        <v>1725</v>
      </c>
      <c r="D513" s="111" t="s">
        <v>192</v>
      </c>
      <c r="E513" s="78">
        <v>2018</v>
      </c>
      <c r="F513" s="37" t="s">
        <v>1726</v>
      </c>
      <c r="G513" s="37" t="s">
        <v>137</v>
      </c>
      <c r="H513" s="37" t="s">
        <v>102</v>
      </c>
      <c r="I513" s="37" t="s">
        <v>19</v>
      </c>
      <c r="J513" s="37" t="s">
        <v>20</v>
      </c>
      <c r="K513" s="37">
        <v>100</v>
      </c>
      <c r="L513" s="37" t="s">
        <v>195</v>
      </c>
      <c r="M513" s="20"/>
      <c r="N513" s="20"/>
      <c r="O513" s="20"/>
      <c r="P513" s="20"/>
      <c r="Q513" s="20"/>
      <c r="R513" s="20"/>
      <c r="S513" s="20"/>
      <c r="T513" s="20"/>
      <c r="U513" s="20"/>
    </row>
    <row r="514" spans="1:154" ht="60.75" customHeight="1">
      <c r="A514" s="17">
        <v>508</v>
      </c>
      <c r="B514" s="108" t="s">
        <v>1727</v>
      </c>
      <c r="C514" s="108" t="s">
        <v>1728</v>
      </c>
      <c r="D514" s="108" t="s">
        <v>884</v>
      </c>
      <c r="E514" s="75">
        <v>2018</v>
      </c>
      <c r="F514" s="34" t="s">
        <v>1729</v>
      </c>
      <c r="G514" s="34"/>
      <c r="H514" s="34" t="s">
        <v>255</v>
      </c>
      <c r="I514" s="34" t="s">
        <v>19</v>
      </c>
      <c r="J514" s="34" t="s">
        <v>20</v>
      </c>
      <c r="K514" s="34">
        <v>55</v>
      </c>
      <c r="L514" s="34" t="s">
        <v>21</v>
      </c>
      <c r="M514" s="20"/>
      <c r="N514" s="20"/>
      <c r="O514" s="20"/>
      <c r="P514" s="20"/>
      <c r="Q514" s="20"/>
      <c r="R514" s="20"/>
      <c r="S514" s="20"/>
      <c r="T514" s="20"/>
      <c r="U514" s="20"/>
    </row>
    <row r="515" spans="1:154" ht="39" customHeight="1">
      <c r="A515" s="17">
        <v>509</v>
      </c>
      <c r="B515" s="108" t="s">
        <v>1730</v>
      </c>
      <c r="C515" s="108" t="s">
        <v>1731</v>
      </c>
      <c r="D515" s="108" t="s">
        <v>884</v>
      </c>
      <c r="E515" s="75">
        <v>2018</v>
      </c>
      <c r="F515" s="34" t="s">
        <v>1732</v>
      </c>
      <c r="G515" s="34"/>
      <c r="H515" s="34" t="s">
        <v>255</v>
      </c>
      <c r="I515" s="34" t="s">
        <v>19</v>
      </c>
      <c r="J515" s="34" t="s">
        <v>28</v>
      </c>
      <c r="K515" s="34">
        <v>52</v>
      </c>
      <c r="L515" s="34" t="s">
        <v>21</v>
      </c>
      <c r="M515" s="20"/>
      <c r="N515" s="20"/>
      <c r="O515" s="20"/>
      <c r="P515" s="20"/>
      <c r="Q515" s="20"/>
      <c r="R515" s="20"/>
      <c r="S515" s="20"/>
      <c r="T515" s="20"/>
      <c r="U515" s="20"/>
    </row>
    <row r="516" spans="1:154" ht="39" customHeight="1">
      <c r="A516" s="17">
        <v>510</v>
      </c>
      <c r="B516" s="109" t="s">
        <v>1733</v>
      </c>
      <c r="C516" s="109" t="s">
        <v>1734</v>
      </c>
      <c r="D516" s="109" t="s">
        <v>888</v>
      </c>
      <c r="E516" s="76">
        <v>2018</v>
      </c>
      <c r="F516" s="22" t="s">
        <v>1735</v>
      </c>
      <c r="G516" s="22"/>
      <c r="H516" s="22" t="s">
        <v>255</v>
      </c>
      <c r="I516" s="22" t="s">
        <v>19</v>
      </c>
      <c r="J516" s="22" t="s">
        <v>20</v>
      </c>
      <c r="K516" s="22">
        <v>60</v>
      </c>
      <c r="L516" s="22" t="s">
        <v>21</v>
      </c>
      <c r="M516" s="20"/>
      <c r="N516" s="20"/>
      <c r="O516" s="20"/>
      <c r="P516" s="20"/>
      <c r="Q516" s="20"/>
      <c r="R516" s="20"/>
      <c r="S516" s="20"/>
      <c r="T516" s="20"/>
      <c r="U516" s="20"/>
    </row>
    <row r="517" spans="1:154" s="13" customFormat="1" ht="39" customHeight="1">
      <c r="A517" s="17">
        <v>511</v>
      </c>
      <c r="B517" s="99" t="s">
        <v>1736</v>
      </c>
      <c r="C517" s="99" t="str">
        <f>HYPERLINK("https://starylev.com.ua/z-vody-u-vodu","З води у воду")</f>
        <v>З води у воду</v>
      </c>
      <c r="D517" s="99" t="s">
        <v>23</v>
      </c>
      <c r="E517" s="66">
        <v>2017</v>
      </c>
      <c r="F517" s="27" t="s">
        <v>1737</v>
      </c>
      <c r="G517" s="27" t="s">
        <v>157</v>
      </c>
      <c r="H517" s="27" t="s">
        <v>26</v>
      </c>
      <c r="I517" s="27" t="s">
        <v>27</v>
      </c>
      <c r="J517" s="27" t="s">
        <v>28</v>
      </c>
      <c r="K517" s="27">
        <v>70</v>
      </c>
      <c r="L517" s="27" t="s">
        <v>21</v>
      </c>
      <c r="M517" s="20"/>
      <c r="N517" s="20"/>
      <c r="O517" s="20"/>
      <c r="P517" s="20"/>
      <c r="Q517" s="20"/>
      <c r="R517" s="20"/>
      <c r="S517" s="20"/>
      <c r="T517" s="20"/>
      <c r="U517" s="20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</row>
    <row r="518" spans="1:154" s="13" customFormat="1" ht="39" customHeight="1">
      <c r="A518" s="17">
        <v>512</v>
      </c>
      <c r="B518" s="99" t="s">
        <v>1738</v>
      </c>
      <c r="C518" s="99" t="str">
        <f>HYPERLINK("https://starylev.com.ua/superlito","Суперліто")</f>
        <v>Суперліто</v>
      </c>
      <c r="D518" s="99" t="s">
        <v>23</v>
      </c>
      <c r="E518" s="66">
        <v>2017</v>
      </c>
      <c r="F518" s="27" t="s">
        <v>1739</v>
      </c>
      <c r="G518" s="27" t="s">
        <v>598</v>
      </c>
      <c r="H518" s="27" t="s">
        <v>32</v>
      </c>
      <c r="I518" s="27" t="s">
        <v>27</v>
      </c>
      <c r="J518" s="27" t="s">
        <v>28</v>
      </c>
      <c r="K518" s="27">
        <v>60</v>
      </c>
      <c r="L518" s="27" t="s">
        <v>21</v>
      </c>
      <c r="M518" s="20"/>
      <c r="N518" s="20"/>
      <c r="O518" s="20"/>
      <c r="P518" s="20"/>
      <c r="Q518" s="20"/>
      <c r="R518" s="20"/>
      <c r="S518" s="20"/>
      <c r="T518" s="20"/>
      <c r="U518" s="20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</row>
    <row r="519" spans="1:154" s="13" customFormat="1" ht="39" customHeight="1">
      <c r="A519" s="17">
        <v>513</v>
      </c>
      <c r="B519" s="99" t="s">
        <v>1491</v>
      </c>
      <c r="C519" s="99" t="str">
        <f>HYPERLINK("https://starylev.com.ua/tayemnycya-superkrutyh","Таємниця суперкрутих")</f>
        <v>Таємниця суперкрутих</v>
      </c>
      <c r="D519" s="99" t="s">
        <v>23</v>
      </c>
      <c r="E519" s="66">
        <v>2018</v>
      </c>
      <c r="F519" s="27" t="s">
        <v>1740</v>
      </c>
      <c r="G519" s="27" t="s">
        <v>236</v>
      </c>
      <c r="H519" s="27" t="s">
        <v>26</v>
      </c>
      <c r="I519" s="27" t="s">
        <v>27</v>
      </c>
      <c r="J519" s="27" t="s">
        <v>28</v>
      </c>
      <c r="K519" s="27">
        <v>60</v>
      </c>
      <c r="L519" s="27" t="s">
        <v>21</v>
      </c>
      <c r="M519" s="20"/>
      <c r="N519" s="20"/>
      <c r="O519" s="20"/>
      <c r="P519" s="20"/>
      <c r="Q519" s="20"/>
      <c r="R519" s="20"/>
      <c r="S519" s="20"/>
      <c r="T519" s="20"/>
      <c r="U519" s="20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</row>
    <row r="520" spans="1:154" s="13" customFormat="1" ht="39" customHeight="1">
      <c r="A520" s="17">
        <v>514</v>
      </c>
      <c r="B520" s="99" t="s">
        <v>1741</v>
      </c>
      <c r="C520" s="99" t="str">
        <f>HYPERLINK("https://starylev.com.ua/temnyy-bik-budynku","Темний бік будинку")</f>
        <v>Темний бік будинку</v>
      </c>
      <c r="D520" s="99" t="s">
        <v>23</v>
      </c>
      <c r="E520" s="66">
        <v>2018</v>
      </c>
      <c r="F520" s="27" t="s">
        <v>1742</v>
      </c>
      <c r="G520" s="27" t="s">
        <v>726</v>
      </c>
      <c r="H520" s="27" t="s">
        <v>32</v>
      </c>
      <c r="I520" s="27" t="s">
        <v>27</v>
      </c>
      <c r="J520" s="27" t="s">
        <v>28</v>
      </c>
      <c r="K520" s="27">
        <v>60</v>
      </c>
      <c r="L520" s="27" t="s">
        <v>21</v>
      </c>
      <c r="M520" s="20"/>
      <c r="N520" s="20"/>
      <c r="O520" s="20"/>
      <c r="P520" s="20"/>
      <c r="Q520" s="20"/>
      <c r="R520" s="20"/>
      <c r="S520" s="20"/>
      <c r="T520" s="20"/>
      <c r="U520" s="20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</row>
    <row r="521" spans="1:154" ht="39" customHeight="1">
      <c r="A521" s="17">
        <v>515</v>
      </c>
      <c r="B521" s="103" t="s">
        <v>1743</v>
      </c>
      <c r="C521" s="103" t="str">
        <f>HYPERLINK("https://anetta-publishers.com/books/79","Червнева злива")</f>
        <v>Червнева злива</v>
      </c>
      <c r="D521" s="103" t="s">
        <v>70</v>
      </c>
      <c r="E521" s="70">
        <v>2018</v>
      </c>
      <c r="F521" s="30" t="s">
        <v>1744</v>
      </c>
      <c r="G521" s="30" t="s">
        <v>49</v>
      </c>
      <c r="H521" s="30" t="s">
        <v>73</v>
      </c>
      <c r="I521" s="30" t="s">
        <v>19</v>
      </c>
      <c r="J521" s="30" t="s">
        <v>28</v>
      </c>
      <c r="K521" s="30">
        <v>80</v>
      </c>
      <c r="L521" s="30" t="s">
        <v>21</v>
      </c>
      <c r="M521" s="20"/>
      <c r="N521" s="20"/>
      <c r="O521" s="20"/>
      <c r="P521" s="20"/>
      <c r="Q521" s="20"/>
      <c r="R521" s="20"/>
      <c r="S521" s="20"/>
      <c r="T521" s="20"/>
      <c r="U521" s="20"/>
    </row>
    <row r="522" spans="1:154" s="13" customFormat="1" ht="39" customHeight="1">
      <c r="A522" s="17">
        <v>516</v>
      </c>
      <c r="B522" s="114" t="s">
        <v>1745</v>
      </c>
      <c r="C522" s="114" t="str">
        <f>HYPERLINK("https://nora-druk.com/index.php?option=com_content&amp;view=article&amp;id=1309:2017-09-02-19-03-31&amp;catid=34:issue&amp;Itemid=124","Чормет")</f>
        <v>Чормет</v>
      </c>
      <c r="D522" s="114" t="s">
        <v>253</v>
      </c>
      <c r="E522" s="81">
        <v>2017</v>
      </c>
      <c r="F522" s="41" t="s">
        <v>1746</v>
      </c>
      <c r="G522" s="41" t="s">
        <v>72</v>
      </c>
      <c r="H522" s="41" t="s">
        <v>255</v>
      </c>
      <c r="I522" s="41" t="s">
        <v>19</v>
      </c>
      <c r="J522" s="41" t="s">
        <v>256</v>
      </c>
      <c r="K522" s="41">
        <v>60</v>
      </c>
      <c r="L522" s="41" t="s">
        <v>21</v>
      </c>
      <c r="M522" s="20"/>
      <c r="N522" s="20"/>
      <c r="O522" s="20"/>
      <c r="P522" s="20"/>
      <c r="Q522" s="20"/>
      <c r="R522" s="20"/>
      <c r="S522" s="20"/>
      <c r="T522" s="20"/>
      <c r="U522" s="20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</row>
    <row r="523" spans="1:154" ht="39" customHeight="1">
      <c r="A523" s="17">
        <v>517</v>
      </c>
      <c r="B523" s="100" t="s">
        <v>1747</v>
      </c>
      <c r="C523" s="100" t="s">
        <v>1748</v>
      </c>
      <c r="D523" s="100" t="s">
        <v>1074</v>
      </c>
      <c r="E523" s="67">
        <v>2017</v>
      </c>
      <c r="F523" s="18" t="s">
        <v>1749</v>
      </c>
      <c r="G523" s="18" t="s">
        <v>72</v>
      </c>
      <c r="H523" s="18" t="s">
        <v>32</v>
      </c>
      <c r="I523" s="18" t="s">
        <v>19</v>
      </c>
      <c r="J523" s="18" t="s">
        <v>20</v>
      </c>
      <c r="K523" s="18">
        <v>80</v>
      </c>
      <c r="L523" s="18" t="s">
        <v>21</v>
      </c>
      <c r="M523" s="20"/>
      <c r="N523" s="20"/>
      <c r="O523" s="20"/>
      <c r="P523" s="20"/>
      <c r="Q523" s="20"/>
      <c r="R523" s="20"/>
      <c r="S523" s="20"/>
      <c r="T523" s="20"/>
      <c r="U523" s="20"/>
    </row>
    <row r="524" spans="1:154" s="13" customFormat="1" ht="39" customHeight="1">
      <c r="A524" s="17">
        <v>518</v>
      </c>
      <c r="B524" s="98" t="s">
        <v>1579</v>
      </c>
      <c r="C524" s="98" t="s">
        <v>1750</v>
      </c>
      <c r="D524" s="98" t="s">
        <v>15</v>
      </c>
      <c r="E524" s="65">
        <v>2018</v>
      </c>
      <c r="F524" s="19" t="s">
        <v>1751</v>
      </c>
      <c r="G524" s="19" t="s">
        <v>682</v>
      </c>
      <c r="H524" s="19" t="s">
        <v>1752</v>
      </c>
      <c r="I524" s="19" t="s">
        <v>19</v>
      </c>
      <c r="J524" s="19" t="s">
        <v>38</v>
      </c>
      <c r="K524" s="19">
        <v>170</v>
      </c>
      <c r="L524" s="19" t="s">
        <v>39</v>
      </c>
      <c r="M524" s="20"/>
      <c r="N524" s="20"/>
      <c r="O524" s="20"/>
      <c r="P524" s="20"/>
      <c r="Q524" s="20"/>
      <c r="R524" s="20"/>
      <c r="S524" s="20"/>
      <c r="T524" s="20"/>
      <c r="U524" s="20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</row>
    <row r="525" spans="1:154" ht="39" customHeight="1">
      <c r="A525" s="17">
        <v>519</v>
      </c>
      <c r="B525" s="115" t="s">
        <v>1237</v>
      </c>
      <c r="C525" s="115" t="s">
        <v>1753</v>
      </c>
      <c r="D525" s="115" t="s">
        <v>1239</v>
      </c>
      <c r="E525" s="82">
        <v>2018</v>
      </c>
      <c r="F525" s="43" t="s">
        <v>1754</v>
      </c>
      <c r="G525" s="43" t="s">
        <v>107</v>
      </c>
      <c r="H525" s="43" t="s">
        <v>1503</v>
      </c>
      <c r="I525" s="43" t="s">
        <v>19</v>
      </c>
      <c r="J525" s="43" t="s">
        <v>28</v>
      </c>
      <c r="K525" s="43">
        <v>60</v>
      </c>
      <c r="L525" s="43" t="s">
        <v>21</v>
      </c>
      <c r="M525" s="20"/>
      <c r="N525" s="20"/>
      <c r="O525" s="20"/>
      <c r="P525" s="20"/>
      <c r="Q525" s="20"/>
      <c r="R525" s="20"/>
      <c r="S525" s="20"/>
      <c r="T525" s="20"/>
      <c r="U525" s="20"/>
    </row>
    <row r="526" spans="1:154" ht="39" customHeight="1">
      <c r="A526" s="17">
        <v>520</v>
      </c>
      <c r="B526" s="115" t="s">
        <v>1237</v>
      </c>
      <c r="C526" s="115" t="s">
        <v>1755</v>
      </c>
      <c r="D526" s="115" t="s">
        <v>1239</v>
      </c>
      <c r="E526" s="82">
        <v>2018</v>
      </c>
      <c r="F526" s="43" t="s">
        <v>1756</v>
      </c>
      <c r="G526" s="43" t="s">
        <v>137</v>
      </c>
      <c r="H526" s="43" t="s">
        <v>1503</v>
      </c>
      <c r="I526" s="43" t="s">
        <v>19</v>
      </c>
      <c r="J526" s="43" t="s">
        <v>28</v>
      </c>
      <c r="K526" s="43">
        <v>60</v>
      </c>
      <c r="L526" s="43" t="s">
        <v>21</v>
      </c>
      <c r="M526" s="20"/>
      <c r="N526" s="20"/>
      <c r="O526" s="20"/>
      <c r="P526" s="20"/>
      <c r="Q526" s="20"/>
      <c r="R526" s="20"/>
      <c r="S526" s="20"/>
      <c r="T526" s="20"/>
      <c r="U526" s="20"/>
    </row>
    <row r="527" spans="1:154" ht="39" customHeight="1">
      <c r="A527" s="17">
        <v>521</v>
      </c>
      <c r="B527" s="115" t="s">
        <v>1237</v>
      </c>
      <c r="C527" s="115" t="s">
        <v>1757</v>
      </c>
      <c r="D527" s="115" t="s">
        <v>1239</v>
      </c>
      <c r="E527" s="82">
        <v>2018</v>
      </c>
      <c r="F527" s="43" t="s">
        <v>1758</v>
      </c>
      <c r="G527" s="43" t="s">
        <v>43</v>
      </c>
      <c r="H527" s="43" t="s">
        <v>1503</v>
      </c>
      <c r="I527" s="43" t="s">
        <v>19</v>
      </c>
      <c r="J527" s="43" t="s">
        <v>28</v>
      </c>
      <c r="K527" s="43">
        <v>60</v>
      </c>
      <c r="L527" s="43" t="s">
        <v>21</v>
      </c>
      <c r="M527" s="20"/>
      <c r="N527" s="20"/>
      <c r="O527" s="20"/>
      <c r="P527" s="20"/>
      <c r="Q527" s="20"/>
      <c r="R527" s="20"/>
      <c r="S527" s="20"/>
      <c r="T527" s="20"/>
      <c r="U527" s="20"/>
    </row>
    <row r="528" spans="1:154" ht="39" customHeight="1">
      <c r="A528" s="17">
        <v>522</v>
      </c>
      <c r="B528" s="114" t="s">
        <v>1759</v>
      </c>
      <c r="C528" s="114" t="s">
        <v>1760</v>
      </c>
      <c r="D528" s="114" t="s">
        <v>1761</v>
      </c>
      <c r="E528" s="81">
        <v>2018</v>
      </c>
      <c r="F528" s="41" t="s">
        <v>1762</v>
      </c>
      <c r="G528" s="41" t="s">
        <v>132</v>
      </c>
      <c r="H528" s="41" t="s">
        <v>366</v>
      </c>
      <c r="I528" s="41" t="s">
        <v>19</v>
      </c>
      <c r="J528" s="41" t="s">
        <v>163</v>
      </c>
      <c r="K528" s="41">
        <v>115</v>
      </c>
      <c r="L528" s="41" t="s">
        <v>39</v>
      </c>
      <c r="M528" s="20"/>
      <c r="N528" s="20"/>
      <c r="O528" s="20"/>
      <c r="P528" s="20"/>
      <c r="Q528" s="20"/>
      <c r="R528" s="20"/>
      <c r="S528" s="20"/>
      <c r="T528" s="20"/>
      <c r="U528" s="20"/>
    </row>
    <row r="529" spans="1:154" ht="73.5" customHeight="1">
      <c r="A529" s="17">
        <v>523</v>
      </c>
      <c r="B529" s="110" t="s">
        <v>1763</v>
      </c>
      <c r="C529" s="110" t="s">
        <v>1764</v>
      </c>
      <c r="D529" s="110" t="s">
        <v>383</v>
      </c>
      <c r="E529" s="77">
        <v>2018</v>
      </c>
      <c r="F529" s="36" t="s">
        <v>1765</v>
      </c>
      <c r="G529" s="36" t="s">
        <v>462</v>
      </c>
      <c r="H529" s="36" t="s">
        <v>1766</v>
      </c>
      <c r="I529" s="36" t="s">
        <v>19</v>
      </c>
      <c r="J529" s="36" t="s">
        <v>20</v>
      </c>
      <c r="K529" s="36">
        <v>100</v>
      </c>
      <c r="L529" s="36" t="s">
        <v>39</v>
      </c>
      <c r="M529" s="20"/>
      <c r="N529" s="20"/>
      <c r="O529" s="20"/>
      <c r="P529" s="20"/>
      <c r="Q529" s="20"/>
      <c r="R529" s="20"/>
      <c r="S529" s="20"/>
      <c r="T529" s="20"/>
      <c r="U529" s="20"/>
    </row>
    <row r="530" spans="1:154" ht="39" customHeight="1">
      <c r="A530" s="17">
        <v>524</v>
      </c>
      <c r="B530" s="116" t="s">
        <v>1767</v>
      </c>
      <c r="C530" s="116" t="s">
        <v>1768</v>
      </c>
      <c r="D530" s="116" t="s">
        <v>387</v>
      </c>
      <c r="E530" s="84">
        <v>2017</v>
      </c>
      <c r="F530" s="44" t="s">
        <v>1769</v>
      </c>
      <c r="G530" s="44" t="s">
        <v>43</v>
      </c>
      <c r="H530" s="44" t="s">
        <v>102</v>
      </c>
      <c r="I530" s="44" t="s">
        <v>27</v>
      </c>
      <c r="J530" s="44" t="s">
        <v>28</v>
      </c>
      <c r="K530" s="44">
        <v>60</v>
      </c>
      <c r="L530" s="44" t="s">
        <v>21</v>
      </c>
      <c r="M530" s="20"/>
      <c r="N530" s="20"/>
      <c r="O530" s="20"/>
      <c r="P530" s="20"/>
      <c r="Q530" s="20"/>
      <c r="R530" s="20"/>
      <c r="S530" s="20"/>
      <c r="T530" s="20"/>
      <c r="U530" s="20"/>
    </row>
    <row r="531" spans="1:154" ht="39" customHeight="1">
      <c r="A531" s="17">
        <v>525</v>
      </c>
      <c r="B531" s="116" t="s">
        <v>693</v>
      </c>
      <c r="C531" s="116" t="s">
        <v>1770</v>
      </c>
      <c r="D531" s="116" t="s">
        <v>387</v>
      </c>
      <c r="E531" s="84">
        <v>2017</v>
      </c>
      <c r="F531" s="44" t="s">
        <v>1771</v>
      </c>
      <c r="G531" s="44" t="s">
        <v>244</v>
      </c>
      <c r="H531" s="44" t="s">
        <v>194</v>
      </c>
      <c r="I531" s="44" t="s">
        <v>27</v>
      </c>
      <c r="J531" s="44" t="s">
        <v>28</v>
      </c>
      <c r="K531" s="44">
        <v>65</v>
      </c>
      <c r="L531" s="44" t="s">
        <v>21</v>
      </c>
      <c r="M531" s="20"/>
      <c r="N531" s="20"/>
      <c r="O531" s="20"/>
      <c r="P531" s="20"/>
      <c r="Q531" s="20"/>
      <c r="R531" s="20"/>
      <c r="S531" s="20"/>
      <c r="T531" s="20"/>
      <c r="U531" s="20"/>
    </row>
    <row r="532" spans="1:154" ht="39" customHeight="1">
      <c r="A532" s="17">
        <v>526</v>
      </c>
      <c r="B532" s="116" t="s">
        <v>1772</v>
      </c>
      <c r="C532" s="116" t="s">
        <v>1773</v>
      </c>
      <c r="D532" s="116" t="s">
        <v>387</v>
      </c>
      <c r="E532" s="84">
        <v>2017</v>
      </c>
      <c r="F532" s="44" t="s">
        <v>1774</v>
      </c>
      <c r="G532" s="44" t="s">
        <v>140</v>
      </c>
      <c r="H532" s="44" t="s">
        <v>194</v>
      </c>
      <c r="I532" s="44" t="s">
        <v>27</v>
      </c>
      <c r="J532" s="44" t="s">
        <v>20</v>
      </c>
      <c r="K532" s="44">
        <v>80</v>
      </c>
      <c r="L532" s="44" t="s">
        <v>21</v>
      </c>
      <c r="M532" s="20"/>
      <c r="N532" s="20"/>
      <c r="O532" s="20"/>
      <c r="P532" s="20"/>
      <c r="Q532" s="20"/>
      <c r="R532" s="20"/>
      <c r="S532" s="20"/>
      <c r="T532" s="20"/>
      <c r="U532" s="20"/>
    </row>
    <row r="533" spans="1:154" ht="39" customHeight="1">
      <c r="A533" s="17">
        <v>527</v>
      </c>
      <c r="B533" s="116" t="s">
        <v>1775</v>
      </c>
      <c r="C533" s="116" t="s">
        <v>1776</v>
      </c>
      <c r="D533" s="116" t="s">
        <v>387</v>
      </c>
      <c r="E533" s="84">
        <v>2017</v>
      </c>
      <c r="F533" s="44" t="s">
        <v>1777</v>
      </c>
      <c r="G533" s="44" t="s">
        <v>143</v>
      </c>
      <c r="H533" s="44" t="s">
        <v>194</v>
      </c>
      <c r="I533" s="44" t="s">
        <v>27</v>
      </c>
      <c r="J533" s="44" t="s">
        <v>28</v>
      </c>
      <c r="K533" s="44">
        <v>65</v>
      </c>
      <c r="L533" s="44" t="s">
        <v>21</v>
      </c>
      <c r="M533" s="20"/>
      <c r="N533" s="20"/>
      <c r="O533" s="20"/>
      <c r="P533" s="20"/>
      <c r="Q533" s="20"/>
      <c r="R533" s="20"/>
      <c r="S533" s="20"/>
      <c r="T533" s="20"/>
      <c r="U533" s="20"/>
    </row>
    <row r="534" spans="1:154" ht="39" customHeight="1">
      <c r="A534" s="17">
        <v>528</v>
      </c>
      <c r="B534" s="116" t="s">
        <v>1778</v>
      </c>
      <c r="C534" s="116" t="s">
        <v>1779</v>
      </c>
      <c r="D534" s="116" t="s">
        <v>387</v>
      </c>
      <c r="E534" s="84">
        <v>2018</v>
      </c>
      <c r="F534" s="44" t="s">
        <v>1780</v>
      </c>
      <c r="G534" s="44" t="s">
        <v>672</v>
      </c>
      <c r="H534" s="44" t="s">
        <v>194</v>
      </c>
      <c r="I534" s="44" t="s">
        <v>27</v>
      </c>
      <c r="J534" s="44" t="s">
        <v>28</v>
      </c>
      <c r="K534" s="44">
        <v>70</v>
      </c>
      <c r="L534" s="44" t="s">
        <v>21</v>
      </c>
      <c r="M534" s="20"/>
      <c r="N534" s="20"/>
      <c r="O534" s="20"/>
      <c r="P534" s="20"/>
      <c r="Q534" s="20"/>
      <c r="R534" s="20"/>
      <c r="S534" s="20"/>
      <c r="T534" s="20"/>
      <c r="U534" s="20"/>
    </row>
    <row r="535" spans="1:154" ht="39" customHeight="1">
      <c r="A535" s="17">
        <v>529</v>
      </c>
      <c r="B535" s="116" t="s">
        <v>1781</v>
      </c>
      <c r="C535" s="116" t="s">
        <v>1782</v>
      </c>
      <c r="D535" s="116" t="s">
        <v>387</v>
      </c>
      <c r="E535" s="84">
        <v>2017</v>
      </c>
      <c r="F535" s="44" t="s">
        <v>1783</v>
      </c>
      <c r="G535" s="44" t="s">
        <v>455</v>
      </c>
      <c r="H535" s="44" t="s">
        <v>194</v>
      </c>
      <c r="I535" s="44" t="s">
        <v>27</v>
      </c>
      <c r="J535" s="44" t="s">
        <v>20</v>
      </c>
      <c r="K535" s="44">
        <v>120</v>
      </c>
      <c r="L535" s="44" t="s">
        <v>39</v>
      </c>
      <c r="M535" s="20"/>
      <c r="N535" s="20"/>
      <c r="O535" s="20"/>
      <c r="P535" s="20"/>
      <c r="Q535" s="20"/>
      <c r="R535" s="20"/>
      <c r="S535" s="20"/>
      <c r="T535" s="20"/>
      <c r="U535" s="20"/>
    </row>
    <row r="536" spans="1:154" ht="39" customHeight="1">
      <c r="A536" s="17">
        <v>530</v>
      </c>
      <c r="B536" s="116" t="s">
        <v>1784</v>
      </c>
      <c r="C536" s="116" t="s">
        <v>1785</v>
      </c>
      <c r="D536" s="116" t="s">
        <v>387</v>
      </c>
      <c r="E536" s="84">
        <v>2018</v>
      </c>
      <c r="F536" s="44" t="s">
        <v>1786</v>
      </c>
      <c r="G536" s="44" t="s">
        <v>250</v>
      </c>
      <c r="H536" s="44" t="s">
        <v>194</v>
      </c>
      <c r="I536" s="44" t="s">
        <v>1787</v>
      </c>
      <c r="J536" s="44" t="s">
        <v>28</v>
      </c>
      <c r="K536" s="44">
        <v>60</v>
      </c>
      <c r="L536" s="44" t="s">
        <v>21</v>
      </c>
      <c r="M536" s="20"/>
      <c r="N536" s="20"/>
      <c r="O536" s="20"/>
      <c r="P536" s="20"/>
      <c r="Q536" s="20"/>
      <c r="R536" s="20"/>
      <c r="S536" s="20"/>
      <c r="T536" s="20"/>
      <c r="U536" s="20"/>
    </row>
    <row r="537" spans="1:154" ht="39" customHeight="1">
      <c r="A537" s="17">
        <v>531</v>
      </c>
      <c r="B537" s="116" t="s">
        <v>1788</v>
      </c>
      <c r="C537" s="116" t="s">
        <v>1789</v>
      </c>
      <c r="D537" s="116" t="s">
        <v>387</v>
      </c>
      <c r="E537" s="84">
        <v>2018</v>
      </c>
      <c r="F537" s="44" t="s">
        <v>1790</v>
      </c>
      <c r="G537" s="44" t="s">
        <v>516</v>
      </c>
      <c r="H537" s="44" t="s">
        <v>241</v>
      </c>
      <c r="I537" s="44" t="s">
        <v>27</v>
      </c>
      <c r="J537" s="44" t="s">
        <v>28</v>
      </c>
      <c r="K537" s="44">
        <v>60</v>
      </c>
      <c r="L537" s="44" t="s">
        <v>21</v>
      </c>
      <c r="M537" s="20"/>
      <c r="N537" s="20"/>
      <c r="O537" s="20"/>
      <c r="P537" s="20"/>
      <c r="Q537" s="20"/>
      <c r="R537" s="20"/>
      <c r="S537" s="20"/>
      <c r="T537" s="20"/>
      <c r="U537" s="20"/>
    </row>
    <row r="538" spans="1:154" ht="39" customHeight="1">
      <c r="A538" s="17">
        <v>532</v>
      </c>
      <c r="B538" s="116" t="s">
        <v>1791</v>
      </c>
      <c r="C538" s="116" t="s">
        <v>1792</v>
      </c>
      <c r="D538" s="116" t="s">
        <v>387</v>
      </c>
      <c r="E538" s="84">
        <v>2018</v>
      </c>
      <c r="F538" s="44" t="s">
        <v>1793</v>
      </c>
      <c r="G538" s="44" t="s">
        <v>437</v>
      </c>
      <c r="H538" s="44" t="s">
        <v>102</v>
      </c>
      <c r="I538" s="44" t="s">
        <v>27</v>
      </c>
      <c r="J538" s="44" t="s">
        <v>28</v>
      </c>
      <c r="K538" s="44">
        <v>60</v>
      </c>
      <c r="L538" s="44" t="s">
        <v>21</v>
      </c>
      <c r="M538" s="20"/>
      <c r="N538" s="20"/>
      <c r="O538" s="20"/>
      <c r="P538" s="20"/>
      <c r="Q538" s="20"/>
      <c r="R538" s="20"/>
      <c r="S538" s="20"/>
      <c r="T538" s="20"/>
      <c r="U538" s="20"/>
    </row>
    <row r="539" spans="1:154" ht="61.5" customHeight="1">
      <c r="A539" s="17">
        <v>533</v>
      </c>
      <c r="B539" s="110" t="s">
        <v>1794</v>
      </c>
      <c r="C539" s="110" t="s">
        <v>1795</v>
      </c>
      <c r="D539" s="110" t="s">
        <v>1796</v>
      </c>
      <c r="E539" s="77">
        <v>2017</v>
      </c>
      <c r="F539" s="36" t="s">
        <v>1797</v>
      </c>
      <c r="G539" s="36" t="s">
        <v>72</v>
      </c>
      <c r="H539" s="36" t="s">
        <v>50</v>
      </c>
      <c r="I539" s="36" t="s">
        <v>27</v>
      </c>
      <c r="J539" s="36" t="s">
        <v>28</v>
      </c>
      <c r="K539" s="36">
        <v>65</v>
      </c>
      <c r="L539" s="36" t="s">
        <v>21</v>
      </c>
      <c r="M539" s="20"/>
      <c r="N539" s="20"/>
      <c r="O539" s="20"/>
      <c r="P539" s="20"/>
      <c r="Q539" s="20"/>
      <c r="R539" s="20"/>
      <c r="S539" s="20"/>
      <c r="T539" s="20"/>
      <c r="U539" s="20"/>
    </row>
    <row r="540" spans="1:154" s="8" customFormat="1" ht="52.5" customHeight="1">
      <c r="A540" s="17">
        <v>534</v>
      </c>
      <c r="B540" s="112" t="s">
        <v>1798</v>
      </c>
      <c r="C540" s="112" t="s">
        <v>1799</v>
      </c>
      <c r="D540" s="112" t="s">
        <v>206</v>
      </c>
      <c r="E540" s="79">
        <v>2017</v>
      </c>
      <c r="F540" s="38" t="s">
        <v>1800</v>
      </c>
      <c r="G540" s="38" t="s">
        <v>1801</v>
      </c>
      <c r="H540" s="38" t="s">
        <v>57</v>
      </c>
      <c r="I540" s="38" t="s">
        <v>19</v>
      </c>
      <c r="J540" s="38" t="s">
        <v>28</v>
      </c>
      <c r="K540" s="38">
        <v>80</v>
      </c>
      <c r="L540" s="38" t="s">
        <v>21</v>
      </c>
      <c r="M540" s="20"/>
      <c r="N540" s="20"/>
      <c r="O540" s="20"/>
      <c r="P540" s="20"/>
      <c r="Q540" s="20"/>
      <c r="R540" s="20"/>
      <c r="S540" s="20"/>
      <c r="T540" s="20"/>
      <c r="U540" s="20"/>
      <c r="EE540" s="16"/>
      <c r="EF540" s="16"/>
      <c r="EG540" s="16"/>
      <c r="EH540" s="16"/>
      <c r="EI540" s="16"/>
      <c r="EJ540" s="16"/>
      <c r="EK540" s="16"/>
      <c r="EL540" s="16"/>
      <c r="EM540" s="16"/>
      <c r="EN540" s="16"/>
      <c r="EO540" s="16"/>
      <c r="EP540" s="16"/>
      <c r="EQ540" s="16"/>
      <c r="ER540" s="16"/>
      <c r="ES540" s="16"/>
      <c r="ET540" s="16"/>
      <c r="EU540" s="16"/>
      <c r="EV540" s="16"/>
      <c r="EW540" s="16"/>
      <c r="EX540" s="16"/>
    </row>
    <row r="541" spans="1:154" ht="39" customHeight="1">
      <c r="A541" s="17">
        <v>535</v>
      </c>
      <c r="B541" s="116" t="s">
        <v>1802</v>
      </c>
      <c r="C541" s="116" t="s">
        <v>1803</v>
      </c>
      <c r="D541" s="116" t="s">
        <v>411</v>
      </c>
      <c r="E541" s="84">
        <v>2018</v>
      </c>
      <c r="F541" s="44" t="s">
        <v>1804</v>
      </c>
      <c r="G541" s="44" t="s">
        <v>853</v>
      </c>
      <c r="H541" s="44" t="s">
        <v>241</v>
      </c>
      <c r="I541" s="44" t="s">
        <v>27</v>
      </c>
      <c r="J541" s="44" t="s">
        <v>28</v>
      </c>
      <c r="K541" s="44">
        <v>70</v>
      </c>
      <c r="L541" s="44" t="s">
        <v>21</v>
      </c>
      <c r="M541" s="20"/>
      <c r="N541" s="20"/>
      <c r="O541" s="20"/>
      <c r="P541" s="20"/>
      <c r="Q541" s="20"/>
      <c r="R541" s="20"/>
      <c r="S541" s="20"/>
      <c r="T541" s="20"/>
      <c r="U541" s="20"/>
    </row>
    <row r="542" spans="1:154" ht="39" customHeight="1">
      <c r="A542" s="17">
        <v>536</v>
      </c>
      <c r="B542" s="116" t="s">
        <v>1805</v>
      </c>
      <c r="C542" s="116" t="s">
        <v>1806</v>
      </c>
      <c r="D542" s="116" t="s">
        <v>411</v>
      </c>
      <c r="E542" s="84">
        <v>2018</v>
      </c>
      <c r="F542" s="44" t="s">
        <v>1807</v>
      </c>
      <c r="G542" s="44" t="s">
        <v>1198</v>
      </c>
      <c r="H542" s="44" t="s">
        <v>241</v>
      </c>
      <c r="I542" s="44" t="s">
        <v>27</v>
      </c>
      <c r="J542" s="44" t="s">
        <v>28</v>
      </c>
      <c r="K542" s="44">
        <v>70</v>
      </c>
      <c r="L542" s="44" t="s">
        <v>21</v>
      </c>
      <c r="M542" s="20"/>
      <c r="N542" s="20"/>
      <c r="O542" s="20"/>
      <c r="P542" s="20"/>
      <c r="Q542" s="20"/>
      <c r="R542" s="20"/>
      <c r="S542" s="20"/>
      <c r="T542" s="20"/>
      <c r="U542" s="20"/>
    </row>
    <row r="543" spans="1:154" ht="39" customHeight="1">
      <c r="A543" s="17">
        <v>537</v>
      </c>
      <c r="B543" s="116" t="s">
        <v>1808</v>
      </c>
      <c r="C543" s="116" t="s">
        <v>1809</v>
      </c>
      <c r="D543" s="116" t="s">
        <v>411</v>
      </c>
      <c r="E543" s="84">
        <v>2018</v>
      </c>
      <c r="F543" s="44" t="s">
        <v>1810</v>
      </c>
      <c r="G543" s="44" t="s">
        <v>1811</v>
      </c>
      <c r="H543" s="44" t="s">
        <v>241</v>
      </c>
      <c r="I543" s="44" t="s">
        <v>27</v>
      </c>
      <c r="J543" s="44" t="s">
        <v>28</v>
      </c>
      <c r="K543" s="44">
        <v>70</v>
      </c>
      <c r="L543" s="44" t="s">
        <v>21</v>
      </c>
      <c r="M543" s="20"/>
      <c r="N543" s="20"/>
      <c r="O543" s="20"/>
      <c r="P543" s="20"/>
      <c r="Q543" s="20"/>
      <c r="R543" s="20"/>
      <c r="S543" s="20"/>
      <c r="T543" s="20"/>
      <c r="U543" s="20"/>
    </row>
    <row r="544" spans="1:154" ht="39" customHeight="1">
      <c r="A544" s="17">
        <v>538</v>
      </c>
      <c r="B544" s="116" t="s">
        <v>1812</v>
      </c>
      <c r="C544" s="116" t="s">
        <v>1813</v>
      </c>
      <c r="D544" s="116" t="s">
        <v>411</v>
      </c>
      <c r="E544" s="84">
        <v>2018</v>
      </c>
      <c r="F544" s="44" t="s">
        <v>1814</v>
      </c>
      <c r="G544" s="44" t="s">
        <v>244</v>
      </c>
      <c r="H544" s="44" t="s">
        <v>241</v>
      </c>
      <c r="I544" s="44" t="s">
        <v>27</v>
      </c>
      <c r="J544" s="44" t="s">
        <v>28</v>
      </c>
      <c r="K544" s="44">
        <v>70</v>
      </c>
      <c r="L544" s="44" t="s">
        <v>21</v>
      </c>
      <c r="M544" s="20"/>
      <c r="N544" s="20"/>
      <c r="O544" s="20"/>
      <c r="P544" s="20"/>
      <c r="Q544" s="20"/>
      <c r="R544" s="20"/>
      <c r="S544" s="20"/>
      <c r="T544" s="20"/>
      <c r="U544" s="20"/>
    </row>
    <row r="545" spans="1:154" ht="39" customHeight="1">
      <c r="A545" s="17">
        <v>539</v>
      </c>
      <c r="B545" s="116" t="s">
        <v>1815</v>
      </c>
      <c r="C545" s="116" t="s">
        <v>1816</v>
      </c>
      <c r="D545" s="116" t="s">
        <v>411</v>
      </c>
      <c r="E545" s="84">
        <v>2018</v>
      </c>
      <c r="F545" s="44" t="s">
        <v>1817</v>
      </c>
      <c r="G545" s="44" t="s">
        <v>125</v>
      </c>
      <c r="H545" s="44" t="s">
        <v>241</v>
      </c>
      <c r="I545" s="44" t="s">
        <v>27</v>
      </c>
      <c r="J545" s="44" t="s">
        <v>28</v>
      </c>
      <c r="K545" s="44">
        <v>70</v>
      </c>
      <c r="L545" s="44" t="s">
        <v>21</v>
      </c>
      <c r="M545" s="20"/>
      <c r="N545" s="20"/>
      <c r="O545" s="20"/>
      <c r="P545" s="20"/>
      <c r="Q545" s="20"/>
      <c r="R545" s="20"/>
      <c r="S545" s="20"/>
      <c r="T545" s="20"/>
      <c r="U545" s="20"/>
    </row>
    <row r="546" spans="1:154" ht="39" customHeight="1">
      <c r="A546" s="17">
        <v>540</v>
      </c>
      <c r="B546" s="116" t="s">
        <v>599</v>
      </c>
      <c r="C546" s="116" t="s">
        <v>1818</v>
      </c>
      <c r="D546" s="116" t="s">
        <v>411</v>
      </c>
      <c r="E546" s="84">
        <v>2018</v>
      </c>
      <c r="F546" s="44" t="s">
        <v>1819</v>
      </c>
      <c r="G546" s="44" t="s">
        <v>167</v>
      </c>
      <c r="H546" s="44" t="s">
        <v>241</v>
      </c>
      <c r="I546" s="44" t="s">
        <v>27</v>
      </c>
      <c r="J546" s="44" t="s">
        <v>28</v>
      </c>
      <c r="K546" s="44">
        <v>70</v>
      </c>
      <c r="L546" s="44" t="s">
        <v>21</v>
      </c>
      <c r="M546" s="20"/>
      <c r="N546" s="20"/>
      <c r="O546" s="20"/>
      <c r="P546" s="20"/>
      <c r="Q546" s="20"/>
      <c r="R546" s="20"/>
      <c r="S546" s="20"/>
      <c r="T546" s="20"/>
      <c r="U546" s="20"/>
    </row>
    <row r="547" spans="1:154" ht="39" customHeight="1">
      <c r="A547" s="17">
        <v>541</v>
      </c>
      <c r="B547" s="110" t="s">
        <v>1820</v>
      </c>
      <c r="C547" s="110" t="str">
        <f>HYPERLINK("https://www.arthuss.com.ua/shop/kozlov-zamah-na-mystectvo","Замах на мистецтво")</f>
        <v>Замах на мистецтво</v>
      </c>
      <c r="D547" s="110" t="s">
        <v>415</v>
      </c>
      <c r="E547" s="77">
        <v>2018</v>
      </c>
      <c r="F547" s="36" t="s">
        <v>1821</v>
      </c>
      <c r="G547" s="36" t="s">
        <v>1094</v>
      </c>
      <c r="H547" s="36" t="s">
        <v>417</v>
      </c>
      <c r="I547" s="36" t="s">
        <v>418</v>
      </c>
      <c r="J547" s="36" t="s">
        <v>163</v>
      </c>
      <c r="K547" s="36">
        <v>115</v>
      </c>
      <c r="L547" s="36" t="s">
        <v>39</v>
      </c>
      <c r="M547" s="20"/>
      <c r="N547" s="20"/>
      <c r="O547" s="20"/>
      <c r="P547" s="20"/>
      <c r="Q547" s="20"/>
      <c r="R547" s="20"/>
      <c r="S547" s="20"/>
      <c r="T547" s="20"/>
      <c r="U547" s="20"/>
    </row>
    <row r="548" spans="1:154" ht="39" customHeight="1">
      <c r="A548" s="17">
        <v>542</v>
      </c>
      <c r="B548" s="115" t="s">
        <v>1822</v>
      </c>
      <c r="C548" s="115" t="s">
        <v>1823</v>
      </c>
      <c r="D548" s="115" t="s">
        <v>486</v>
      </c>
      <c r="E548" s="82">
        <v>2018</v>
      </c>
      <c r="F548" s="43" t="s">
        <v>1824</v>
      </c>
      <c r="G548" s="43" t="s">
        <v>250</v>
      </c>
      <c r="H548" s="43" t="s">
        <v>194</v>
      </c>
      <c r="I548" s="43" t="s">
        <v>19</v>
      </c>
      <c r="J548" s="43" t="s">
        <v>28</v>
      </c>
      <c r="K548" s="43">
        <v>65</v>
      </c>
      <c r="L548" s="43" t="s">
        <v>21</v>
      </c>
      <c r="M548" s="20"/>
      <c r="N548" s="20"/>
      <c r="O548" s="20"/>
      <c r="P548" s="20"/>
      <c r="Q548" s="20"/>
      <c r="R548" s="20"/>
      <c r="S548" s="20"/>
      <c r="T548" s="20"/>
      <c r="U548" s="20"/>
    </row>
    <row r="549" spans="1:154" ht="51.75" customHeight="1">
      <c r="A549" s="17">
        <v>543</v>
      </c>
      <c r="B549" s="115" t="s">
        <v>1825</v>
      </c>
      <c r="C549" s="115" t="s">
        <v>1826</v>
      </c>
      <c r="D549" s="115" t="s">
        <v>486</v>
      </c>
      <c r="E549" s="82">
        <v>2018</v>
      </c>
      <c r="F549" s="43" t="s">
        <v>1827</v>
      </c>
      <c r="G549" s="43" t="s">
        <v>31</v>
      </c>
      <c r="H549" s="43" t="s">
        <v>605</v>
      </c>
      <c r="I549" s="43" t="s">
        <v>19</v>
      </c>
      <c r="J549" s="43" t="s">
        <v>20</v>
      </c>
      <c r="K549" s="43">
        <v>70</v>
      </c>
      <c r="L549" s="43" t="s">
        <v>21</v>
      </c>
      <c r="M549" s="20"/>
      <c r="N549" s="20"/>
      <c r="O549" s="20"/>
      <c r="P549" s="20"/>
      <c r="Q549" s="20"/>
      <c r="R549" s="20"/>
      <c r="S549" s="20"/>
      <c r="T549" s="20"/>
      <c r="U549" s="20"/>
    </row>
    <row r="550" spans="1:154" ht="39" customHeight="1">
      <c r="A550" s="17">
        <v>544</v>
      </c>
      <c r="B550" s="128" t="s">
        <v>1828</v>
      </c>
      <c r="C550" s="128" t="s">
        <v>1829</v>
      </c>
      <c r="D550" s="128" t="s">
        <v>1830</v>
      </c>
      <c r="E550" s="95">
        <v>2018</v>
      </c>
      <c r="F550" s="61" t="s">
        <v>1831</v>
      </c>
      <c r="G550" s="61" t="s">
        <v>25</v>
      </c>
      <c r="H550" s="61" t="s">
        <v>172</v>
      </c>
      <c r="I550" s="61" t="s">
        <v>19</v>
      </c>
      <c r="J550" s="61" t="s">
        <v>20</v>
      </c>
      <c r="K550" s="61">
        <v>80</v>
      </c>
      <c r="L550" s="61" t="s">
        <v>39</v>
      </c>
      <c r="M550" s="20"/>
      <c r="N550" s="20"/>
      <c r="O550" s="20"/>
      <c r="P550" s="20"/>
      <c r="Q550" s="20"/>
      <c r="R550" s="20"/>
      <c r="S550" s="20"/>
      <c r="T550" s="20"/>
      <c r="U550" s="20"/>
    </row>
    <row r="551" spans="1:154" s="13" customFormat="1" ht="51.75" customHeight="1">
      <c r="A551" s="17">
        <v>545</v>
      </c>
      <c r="B551" s="104" t="s">
        <v>1832</v>
      </c>
      <c r="C551" s="104" t="s">
        <v>1833</v>
      </c>
      <c r="D551" s="105" t="s">
        <v>89</v>
      </c>
      <c r="E551" s="71">
        <v>2018</v>
      </c>
      <c r="F551" s="17" t="s">
        <v>1834</v>
      </c>
      <c r="G551" s="31" t="s">
        <v>43</v>
      </c>
      <c r="H551" s="17" t="s">
        <v>168</v>
      </c>
      <c r="I551" s="17" t="s">
        <v>19</v>
      </c>
      <c r="J551" s="17" t="s">
        <v>163</v>
      </c>
      <c r="K551" s="17">
        <v>90</v>
      </c>
      <c r="L551" s="17" t="s">
        <v>39</v>
      </c>
      <c r="M551" s="20"/>
      <c r="N551" s="20"/>
      <c r="O551" s="20"/>
      <c r="P551" s="20"/>
      <c r="Q551" s="20"/>
      <c r="R551" s="20"/>
      <c r="S551" s="20"/>
      <c r="T551" s="20"/>
      <c r="U551" s="20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</row>
    <row r="552" spans="1:154" s="13" customFormat="1" ht="39" customHeight="1">
      <c r="A552" s="17">
        <v>546</v>
      </c>
      <c r="B552" s="104" t="s">
        <v>1835</v>
      </c>
      <c r="C552" s="104" t="s">
        <v>1836</v>
      </c>
      <c r="D552" s="105" t="s">
        <v>89</v>
      </c>
      <c r="E552" s="71">
        <v>2018</v>
      </c>
      <c r="F552" s="17" t="s">
        <v>1837</v>
      </c>
      <c r="G552" s="31" t="s">
        <v>140</v>
      </c>
      <c r="H552" s="17" t="s">
        <v>168</v>
      </c>
      <c r="I552" s="17" t="s">
        <v>19</v>
      </c>
      <c r="J552" s="17" t="s">
        <v>163</v>
      </c>
      <c r="K552" s="17">
        <v>90</v>
      </c>
      <c r="L552" s="17" t="s">
        <v>39</v>
      </c>
      <c r="M552" s="20"/>
      <c r="N552" s="20"/>
      <c r="O552" s="20"/>
      <c r="P552" s="20"/>
      <c r="Q552" s="20"/>
      <c r="R552" s="20"/>
      <c r="S552" s="20"/>
      <c r="T552" s="20"/>
      <c r="U552" s="20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</row>
    <row r="553" spans="1:154" s="13" customFormat="1" ht="39" customHeight="1">
      <c r="A553" s="17">
        <v>547</v>
      </c>
      <c r="B553" s="104" t="s">
        <v>1838</v>
      </c>
      <c r="C553" s="104" t="s">
        <v>1839</v>
      </c>
      <c r="D553" s="105" t="s">
        <v>89</v>
      </c>
      <c r="E553" s="71">
        <v>2018</v>
      </c>
      <c r="F553" s="17" t="s">
        <v>1840</v>
      </c>
      <c r="G553" s="31" t="s">
        <v>25</v>
      </c>
      <c r="H553" s="17" t="s">
        <v>1558</v>
      </c>
      <c r="I553" s="17" t="s">
        <v>378</v>
      </c>
      <c r="J553" s="17" t="s">
        <v>28</v>
      </c>
      <c r="K553" s="17">
        <v>60</v>
      </c>
      <c r="L553" s="17" t="s">
        <v>21</v>
      </c>
      <c r="M553" s="20"/>
      <c r="N553" s="20"/>
      <c r="O553" s="20"/>
      <c r="P553" s="20"/>
      <c r="Q553" s="20"/>
      <c r="R553" s="20"/>
      <c r="S553" s="20"/>
      <c r="T553" s="20"/>
      <c r="U553" s="20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</row>
    <row r="554" spans="1:154" s="8" customFormat="1" ht="39" customHeight="1">
      <c r="A554" s="17">
        <v>548</v>
      </c>
      <c r="B554" s="103" t="s">
        <v>1841</v>
      </c>
      <c r="C554" s="103" t="s">
        <v>1842</v>
      </c>
      <c r="D554" s="103" t="s">
        <v>1561</v>
      </c>
      <c r="E554" s="70">
        <v>2018</v>
      </c>
      <c r="F554" s="30" t="s">
        <v>1843</v>
      </c>
      <c r="G554" s="30" t="s">
        <v>918</v>
      </c>
      <c r="H554" s="30" t="s">
        <v>1563</v>
      </c>
      <c r="I554" s="30" t="s">
        <v>19</v>
      </c>
      <c r="J554" s="30" t="s">
        <v>20</v>
      </c>
      <c r="K554" s="30">
        <v>80</v>
      </c>
      <c r="L554" s="30" t="s">
        <v>39</v>
      </c>
      <c r="M554" s="20"/>
      <c r="N554" s="20"/>
      <c r="O554" s="20"/>
      <c r="P554" s="20"/>
      <c r="Q554" s="20"/>
      <c r="R554" s="20"/>
      <c r="S554" s="20"/>
      <c r="T554" s="20"/>
      <c r="U554" s="20"/>
      <c r="EE554" s="16"/>
      <c r="EF554" s="16"/>
      <c r="EG554" s="16"/>
      <c r="EH554" s="16"/>
      <c r="EI554" s="16"/>
      <c r="EJ554" s="16"/>
      <c r="EK554" s="16"/>
      <c r="EL554" s="16"/>
      <c r="EM554" s="16"/>
      <c r="EN554" s="16"/>
      <c r="EO554" s="16"/>
      <c r="EP554" s="16"/>
      <c r="EQ554" s="16"/>
      <c r="ER554" s="16"/>
      <c r="ES554" s="16"/>
      <c r="ET554" s="16"/>
      <c r="EU554" s="16"/>
      <c r="EV554" s="16"/>
      <c r="EW554" s="16"/>
      <c r="EX554" s="16"/>
    </row>
    <row r="555" spans="1:154" ht="47.25" customHeight="1">
      <c r="A555" s="17">
        <v>549</v>
      </c>
      <c r="B555" s="109" t="s">
        <v>1844</v>
      </c>
      <c r="C555" s="109" t="s">
        <v>1845</v>
      </c>
      <c r="D555" s="109" t="s">
        <v>214</v>
      </c>
      <c r="E555" s="76">
        <v>2018</v>
      </c>
      <c r="F555" s="22" t="s">
        <v>1846</v>
      </c>
      <c r="G555" s="22" t="s">
        <v>143</v>
      </c>
      <c r="H555" s="22" t="s">
        <v>189</v>
      </c>
      <c r="I555" s="22" t="s">
        <v>19</v>
      </c>
      <c r="J555" s="22" t="s">
        <v>28</v>
      </c>
      <c r="K555" s="22">
        <v>80</v>
      </c>
      <c r="L555" s="22" t="s">
        <v>21</v>
      </c>
      <c r="M555" s="20"/>
      <c r="N555" s="20"/>
      <c r="O555" s="20"/>
      <c r="P555" s="20"/>
      <c r="Q555" s="20"/>
      <c r="R555" s="20"/>
      <c r="S555" s="20"/>
      <c r="T555" s="20"/>
      <c r="U555" s="20"/>
    </row>
    <row r="556" spans="1:154" s="8" customFormat="1" ht="39" customHeight="1">
      <c r="A556" s="17">
        <v>550</v>
      </c>
      <c r="B556" s="103" t="s">
        <v>911</v>
      </c>
      <c r="C556" s="103" t="str">
        <f>HYPERLINK("https://www.yakaboo.ua/ua/vujko-joj-i-lishinja-1571910.html","""Вуйко Йой і Лишиня""")</f>
        <v>"Вуйко Йой і Лишиня"</v>
      </c>
      <c r="D556" s="103" t="s">
        <v>503</v>
      </c>
      <c r="E556" s="70">
        <v>2017</v>
      </c>
      <c r="F556" s="30" t="s">
        <v>1847</v>
      </c>
      <c r="G556" s="30" t="s">
        <v>157</v>
      </c>
      <c r="H556" s="30" t="s">
        <v>1848</v>
      </c>
      <c r="I556" s="30" t="s">
        <v>27</v>
      </c>
      <c r="J556" s="30" t="s">
        <v>163</v>
      </c>
      <c r="K556" s="30">
        <v>150</v>
      </c>
      <c r="L556" s="30" t="s">
        <v>39</v>
      </c>
      <c r="M556" s="20"/>
      <c r="N556" s="20"/>
      <c r="O556" s="20"/>
      <c r="P556" s="20"/>
      <c r="Q556" s="20"/>
      <c r="R556" s="20"/>
      <c r="S556" s="20"/>
      <c r="T556" s="20"/>
      <c r="U556" s="20"/>
      <c r="EE556" s="16"/>
      <c r="EF556" s="16"/>
      <c r="EG556" s="16"/>
      <c r="EH556" s="16"/>
      <c r="EI556" s="16"/>
      <c r="EJ556" s="16"/>
      <c r="EK556" s="16"/>
      <c r="EL556" s="16"/>
      <c r="EM556" s="16"/>
      <c r="EN556" s="16"/>
      <c r="EO556" s="16"/>
      <c r="EP556" s="16"/>
      <c r="EQ556" s="16"/>
      <c r="ER556" s="16"/>
      <c r="ES556" s="16"/>
      <c r="ET556" s="16"/>
      <c r="EU556" s="16"/>
      <c r="EV556" s="16"/>
      <c r="EW556" s="16"/>
      <c r="EX556" s="16"/>
    </row>
    <row r="557" spans="1:154" s="9" customFormat="1" ht="39" customHeight="1">
      <c r="A557" s="17">
        <v>551</v>
      </c>
      <c r="B557" s="117" t="s">
        <v>1849</v>
      </c>
      <c r="C557" s="117" t="s">
        <v>1850</v>
      </c>
      <c r="D557" s="117" t="s">
        <v>611</v>
      </c>
      <c r="E557" s="85">
        <v>2017</v>
      </c>
      <c r="F557" s="45" t="s">
        <v>1851</v>
      </c>
      <c r="G557" s="45" t="s">
        <v>250</v>
      </c>
      <c r="H557" s="45" t="s">
        <v>172</v>
      </c>
      <c r="I557" s="45" t="s">
        <v>19</v>
      </c>
      <c r="J557" s="45" t="s">
        <v>20</v>
      </c>
      <c r="K557" s="45">
        <v>120</v>
      </c>
      <c r="L557" s="45" t="s">
        <v>39</v>
      </c>
      <c r="M557" s="20"/>
      <c r="N557" s="20"/>
      <c r="O557" s="20"/>
      <c r="P557" s="20"/>
      <c r="Q557" s="20"/>
      <c r="R557" s="20"/>
      <c r="S557" s="20"/>
      <c r="T557" s="20"/>
      <c r="U557" s="20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</row>
    <row r="558" spans="1:154" s="9" customFormat="1" ht="39" customHeight="1">
      <c r="A558" s="17">
        <v>552</v>
      </c>
      <c r="B558" s="117"/>
      <c r="C558" s="117" t="s">
        <v>1852</v>
      </c>
      <c r="D558" s="117" t="s">
        <v>611</v>
      </c>
      <c r="E558" s="85">
        <v>2018</v>
      </c>
      <c r="F558" s="45" t="s">
        <v>1853</v>
      </c>
      <c r="G558" s="45" t="s">
        <v>203</v>
      </c>
      <c r="H558" s="45" t="s">
        <v>172</v>
      </c>
      <c r="I558" s="45" t="s">
        <v>19</v>
      </c>
      <c r="J558" s="45" t="s">
        <v>20</v>
      </c>
      <c r="K558" s="45">
        <v>65</v>
      </c>
      <c r="L558" s="45" t="s">
        <v>21</v>
      </c>
      <c r="M558" s="20"/>
      <c r="N558" s="20"/>
      <c r="O558" s="20"/>
      <c r="P558" s="20"/>
      <c r="Q558" s="20"/>
      <c r="R558" s="20"/>
      <c r="S558" s="20"/>
      <c r="T558" s="20"/>
      <c r="U558" s="20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</row>
    <row r="559" spans="1:154" ht="39" customHeight="1">
      <c r="A559" s="17">
        <v>553</v>
      </c>
      <c r="B559" s="118" t="s">
        <v>1854</v>
      </c>
      <c r="C559" s="118" t="str">
        <f>HYPERLINK("http://xn--80ah7a5f.xn--j1amh/uk/home/22-korinnya-ta-korona-narisi-pro-avstro-ugorsshinu-dolya-imperiyi.html","Коріння та корона. Нариси про Австро-Угорщину: доля імперії")</f>
        <v>Коріння та корона. Нариси про Австро-Угорщину: доля імперії</v>
      </c>
      <c r="D559" s="118" t="s">
        <v>1574</v>
      </c>
      <c r="E559" s="86">
        <v>2018</v>
      </c>
      <c r="F559" s="46" t="s">
        <v>1855</v>
      </c>
      <c r="G559" s="46"/>
      <c r="H559" s="46" t="s">
        <v>57</v>
      </c>
      <c r="I559" s="46" t="s">
        <v>27</v>
      </c>
      <c r="J559" s="46" t="s">
        <v>20</v>
      </c>
      <c r="K559" s="46">
        <v>70</v>
      </c>
      <c r="L559" s="46" t="s">
        <v>21</v>
      </c>
      <c r="M559" s="20"/>
      <c r="N559" s="20"/>
      <c r="O559" s="20"/>
      <c r="P559" s="20"/>
      <c r="Q559" s="20"/>
      <c r="R559" s="20"/>
      <c r="S559" s="20"/>
      <c r="T559" s="20"/>
      <c r="U559" s="20"/>
    </row>
    <row r="560" spans="1:154" s="8" customFormat="1" ht="39" customHeight="1">
      <c r="A560" s="17">
        <v>554</v>
      </c>
      <c r="B560" s="119" t="s">
        <v>1856</v>
      </c>
      <c r="C560" s="119" t="s">
        <v>1857</v>
      </c>
      <c r="D560" s="119" t="s">
        <v>615</v>
      </c>
      <c r="E560" s="87">
        <v>2018</v>
      </c>
      <c r="F560" s="48" t="s">
        <v>1858</v>
      </c>
      <c r="G560" s="48" t="s">
        <v>125</v>
      </c>
      <c r="H560" s="48" t="s">
        <v>26</v>
      </c>
      <c r="I560" s="48" t="s">
        <v>27</v>
      </c>
      <c r="J560" s="48" t="s">
        <v>28</v>
      </c>
      <c r="K560" s="48">
        <v>70</v>
      </c>
      <c r="L560" s="48" t="s">
        <v>21</v>
      </c>
      <c r="M560" s="20"/>
      <c r="N560" s="20"/>
      <c r="O560" s="20"/>
      <c r="P560" s="20"/>
      <c r="Q560" s="20"/>
      <c r="R560" s="20"/>
      <c r="S560" s="20"/>
      <c r="T560" s="20"/>
      <c r="U560" s="20"/>
      <c r="EE560" s="16"/>
      <c r="EF560" s="16"/>
      <c r="EG560" s="16"/>
      <c r="EH560" s="16"/>
      <c r="EI560" s="16"/>
      <c r="EJ560" s="16"/>
      <c r="EK560" s="16"/>
      <c r="EL560" s="16"/>
      <c r="EM560" s="16"/>
      <c r="EN560" s="16"/>
      <c r="EO560" s="16"/>
      <c r="EP560" s="16"/>
      <c r="EQ560" s="16"/>
      <c r="ER560" s="16"/>
      <c r="ES560" s="16"/>
      <c r="ET560" s="16"/>
      <c r="EU560" s="16"/>
      <c r="EV560" s="16"/>
      <c r="EW560" s="16"/>
      <c r="EX560" s="16"/>
    </row>
    <row r="561" spans="1:21" ht="39" customHeight="1">
      <c r="A561" s="17">
        <v>555</v>
      </c>
      <c r="B561" s="113" t="s">
        <v>1859</v>
      </c>
      <c r="C561" s="113" t="s">
        <v>1860</v>
      </c>
      <c r="D561" s="113" t="s">
        <v>226</v>
      </c>
      <c r="E561" s="80">
        <v>2018</v>
      </c>
      <c r="F561" s="39" t="s">
        <v>1861</v>
      </c>
      <c r="G561" s="39" t="s">
        <v>116</v>
      </c>
      <c r="H561" s="39" t="s">
        <v>1862</v>
      </c>
      <c r="I561" s="39" t="s">
        <v>27</v>
      </c>
      <c r="J561" s="39" t="s">
        <v>20</v>
      </c>
      <c r="K561" s="39" t="s">
        <v>1593</v>
      </c>
      <c r="L561" s="39" t="s">
        <v>39</v>
      </c>
      <c r="M561" s="20"/>
      <c r="N561" s="20"/>
      <c r="O561" s="20"/>
      <c r="P561" s="20"/>
      <c r="Q561" s="20"/>
      <c r="R561" s="20"/>
      <c r="S561" s="20"/>
      <c r="T561" s="20"/>
      <c r="U561" s="20"/>
    </row>
    <row r="562" spans="1:21" ht="39" customHeight="1">
      <c r="A562" s="17">
        <v>556</v>
      </c>
      <c r="B562" s="123" t="s">
        <v>1863</v>
      </c>
      <c r="C562" s="123" t="s">
        <v>1864</v>
      </c>
      <c r="D562" s="123" t="s">
        <v>226</v>
      </c>
      <c r="E562" s="90" t="s">
        <v>353</v>
      </c>
      <c r="F562" s="52" t="s">
        <v>1865</v>
      </c>
      <c r="G562" s="39" t="s">
        <v>1866</v>
      </c>
      <c r="H562" s="52" t="s">
        <v>194</v>
      </c>
      <c r="I562" s="52" t="s">
        <v>27</v>
      </c>
      <c r="J562" s="52" t="s">
        <v>28</v>
      </c>
      <c r="K562" s="52" t="s">
        <v>294</v>
      </c>
      <c r="L562" s="52" t="s">
        <v>21</v>
      </c>
      <c r="M562" s="20"/>
      <c r="N562" s="20"/>
      <c r="O562" s="20"/>
      <c r="P562" s="20"/>
      <c r="Q562" s="20"/>
      <c r="R562" s="20"/>
      <c r="S562" s="20"/>
      <c r="T562" s="20"/>
      <c r="U562" s="20"/>
    </row>
    <row r="563" spans="1:21" ht="39" customHeight="1">
      <c r="A563" s="17">
        <v>557</v>
      </c>
      <c r="B563" s="113" t="s">
        <v>1867</v>
      </c>
      <c r="C563" s="113" t="s">
        <v>1868</v>
      </c>
      <c r="D563" s="113" t="s">
        <v>226</v>
      </c>
      <c r="E563" s="80">
        <v>2018</v>
      </c>
      <c r="F563" s="39" t="s">
        <v>1869</v>
      </c>
      <c r="G563" s="39" t="s">
        <v>143</v>
      </c>
      <c r="H563" s="39" t="s">
        <v>194</v>
      </c>
      <c r="I563" s="39" t="s">
        <v>27</v>
      </c>
      <c r="J563" s="39" t="s">
        <v>28</v>
      </c>
      <c r="K563" s="39" t="s">
        <v>294</v>
      </c>
      <c r="L563" s="39" t="s">
        <v>21</v>
      </c>
      <c r="M563" s="20"/>
      <c r="N563" s="20"/>
      <c r="O563" s="20"/>
      <c r="P563" s="20"/>
      <c r="Q563" s="20"/>
      <c r="R563" s="20"/>
      <c r="S563" s="20"/>
      <c r="T563" s="20"/>
      <c r="U563" s="20"/>
    </row>
    <row r="564" spans="1:21" ht="39" customHeight="1">
      <c r="A564" s="17">
        <v>558</v>
      </c>
      <c r="B564" s="113" t="s">
        <v>1870</v>
      </c>
      <c r="C564" s="113" t="s">
        <v>1871</v>
      </c>
      <c r="D564" s="113" t="s">
        <v>226</v>
      </c>
      <c r="E564" s="80" t="s">
        <v>353</v>
      </c>
      <c r="F564" s="39" t="s">
        <v>1872</v>
      </c>
      <c r="G564" s="39" t="s">
        <v>1866</v>
      </c>
      <c r="H564" s="39" t="s">
        <v>241</v>
      </c>
      <c r="I564" s="39" t="s">
        <v>27</v>
      </c>
      <c r="J564" s="39" t="s">
        <v>28</v>
      </c>
      <c r="K564" s="39" t="s">
        <v>294</v>
      </c>
      <c r="L564" s="39" t="s">
        <v>21</v>
      </c>
      <c r="M564" s="20"/>
      <c r="N564" s="20"/>
      <c r="O564" s="20"/>
      <c r="P564" s="20"/>
      <c r="Q564" s="20"/>
      <c r="R564" s="20"/>
      <c r="S564" s="20"/>
      <c r="T564" s="20"/>
      <c r="U564" s="20"/>
    </row>
    <row r="565" spans="1:21" ht="39" customHeight="1">
      <c r="A565" s="17">
        <v>559</v>
      </c>
      <c r="B565" s="113" t="s">
        <v>1873</v>
      </c>
      <c r="C565" s="113" t="s">
        <v>1874</v>
      </c>
      <c r="D565" s="113" t="s">
        <v>226</v>
      </c>
      <c r="E565" s="80">
        <v>2018</v>
      </c>
      <c r="F565" s="39" t="s">
        <v>1875</v>
      </c>
      <c r="G565" s="39" t="s">
        <v>1094</v>
      </c>
      <c r="H565" s="39" t="s">
        <v>194</v>
      </c>
      <c r="I565" s="39" t="s">
        <v>27</v>
      </c>
      <c r="J565" s="39" t="s">
        <v>28</v>
      </c>
      <c r="K565" s="39" t="s">
        <v>299</v>
      </c>
      <c r="L565" s="39" t="s">
        <v>21</v>
      </c>
      <c r="M565" s="20"/>
      <c r="N565" s="20"/>
      <c r="O565" s="20"/>
      <c r="P565" s="20"/>
      <c r="Q565" s="20"/>
      <c r="R565" s="20"/>
      <c r="S565" s="20"/>
      <c r="T565" s="20"/>
      <c r="U565" s="20"/>
    </row>
    <row r="566" spans="1:21" ht="39" customHeight="1">
      <c r="A566" s="17">
        <v>560</v>
      </c>
      <c r="B566" s="107" t="s">
        <v>572</v>
      </c>
      <c r="C566" s="107" t="str">
        <f>HYPERLINK("https://www.bohdan-books.com/catalog/book/128181/","Легенда про Безголового : детективний роман")</f>
        <v>Легенда про Безголового : детективний роман</v>
      </c>
      <c r="D566" s="107" t="s">
        <v>443</v>
      </c>
      <c r="E566" s="74">
        <v>2018</v>
      </c>
      <c r="F566" s="33" t="s">
        <v>1876</v>
      </c>
      <c r="G566" s="33" t="s">
        <v>329</v>
      </c>
      <c r="H566" s="33" t="s">
        <v>445</v>
      </c>
      <c r="I566" s="33" t="s">
        <v>51</v>
      </c>
      <c r="J566" s="33" t="s">
        <v>52</v>
      </c>
      <c r="K566" s="33">
        <v>55</v>
      </c>
      <c r="L566" s="33" t="s">
        <v>21</v>
      </c>
      <c r="M566" s="20"/>
      <c r="N566" s="20"/>
      <c r="O566" s="20"/>
      <c r="P566" s="20"/>
      <c r="Q566" s="20"/>
      <c r="R566" s="20"/>
      <c r="S566" s="20"/>
      <c r="T566" s="20"/>
      <c r="U566" s="20"/>
    </row>
    <row r="567" spans="1:21" ht="45" customHeight="1">
      <c r="A567" s="17">
        <v>561</v>
      </c>
      <c r="B567" s="107" t="s">
        <v>1877</v>
      </c>
      <c r="C567" s="107" t="str">
        <f>HYPERLINK("https://www.bohdan-books.com/catalog/book/127737/","Весь світ в кишені : детектив")</f>
        <v>Весь світ в кишені : детектив</v>
      </c>
      <c r="D567" s="107" t="s">
        <v>443</v>
      </c>
      <c r="E567" s="74">
        <v>2018</v>
      </c>
      <c r="F567" s="33" t="s">
        <v>1878</v>
      </c>
      <c r="G567" s="33" t="s">
        <v>433</v>
      </c>
      <c r="H567" s="33" t="s">
        <v>445</v>
      </c>
      <c r="I567" s="33" t="s">
        <v>51</v>
      </c>
      <c r="J567" s="33" t="s">
        <v>52</v>
      </c>
      <c r="K567" s="33">
        <v>55</v>
      </c>
      <c r="L567" s="33" t="s">
        <v>21</v>
      </c>
      <c r="M567" s="20"/>
      <c r="N567" s="20"/>
      <c r="O567" s="20"/>
      <c r="P567" s="20"/>
      <c r="Q567" s="20"/>
      <c r="R567" s="20"/>
      <c r="S567" s="20"/>
      <c r="T567" s="20"/>
      <c r="U567" s="20"/>
    </row>
    <row r="568" spans="1:21" ht="39" customHeight="1">
      <c r="A568" s="17">
        <v>562</v>
      </c>
      <c r="B568" s="107" t="s">
        <v>129</v>
      </c>
      <c r="C568" s="107" t="str">
        <f>HYPERLINK("https://www.bohdan-books.com/catalog/book/128561/","Таємниця Ерделі")</f>
        <v>Таємниця Ерделі</v>
      </c>
      <c r="D568" s="107" t="s">
        <v>443</v>
      </c>
      <c r="E568" s="74">
        <v>2018</v>
      </c>
      <c r="F568" s="33" t="s">
        <v>1879</v>
      </c>
      <c r="G568" s="33" t="s">
        <v>329</v>
      </c>
      <c r="H568" s="33" t="s">
        <v>1612</v>
      </c>
      <c r="I568" s="33" t="s">
        <v>51</v>
      </c>
      <c r="J568" s="33" t="s">
        <v>52</v>
      </c>
      <c r="K568" s="33">
        <v>50</v>
      </c>
      <c r="L568" s="33" t="s">
        <v>21</v>
      </c>
      <c r="M568" s="20"/>
      <c r="N568" s="20"/>
      <c r="O568" s="20"/>
      <c r="P568" s="20"/>
      <c r="Q568" s="20"/>
      <c r="R568" s="20"/>
      <c r="S568" s="20"/>
      <c r="T568" s="20"/>
      <c r="U568" s="20"/>
    </row>
    <row r="569" spans="1:21" ht="39" customHeight="1">
      <c r="A569" s="17">
        <v>563</v>
      </c>
      <c r="B569" s="107" t="s">
        <v>1880</v>
      </c>
      <c r="C569" s="107" t="str">
        <f>HYPERLINK("https://www.bohdan-books.com/catalog/book/123434/","Дванадцять китайців і жінка : детектив")</f>
        <v>Дванадцять китайців і жінка : детектив</v>
      </c>
      <c r="D569" s="107" t="s">
        <v>443</v>
      </c>
      <c r="E569" s="74">
        <v>2017</v>
      </c>
      <c r="F569" s="33" t="s">
        <v>1881</v>
      </c>
      <c r="G569" s="33" t="s">
        <v>672</v>
      </c>
      <c r="H569" s="33" t="s">
        <v>445</v>
      </c>
      <c r="I569" s="33" t="s">
        <v>51</v>
      </c>
      <c r="J569" s="33" t="s">
        <v>52</v>
      </c>
      <c r="K569" s="33">
        <v>55</v>
      </c>
      <c r="L569" s="33" t="s">
        <v>21</v>
      </c>
      <c r="M569" s="20"/>
      <c r="N569" s="20"/>
      <c r="O569" s="20"/>
      <c r="P569" s="20"/>
      <c r="Q569" s="20"/>
      <c r="R569" s="20"/>
      <c r="S569" s="20"/>
      <c r="T569" s="20"/>
      <c r="U569" s="20"/>
    </row>
    <row r="570" spans="1:21" ht="39" customHeight="1">
      <c r="A570" s="17">
        <v>564</v>
      </c>
      <c r="B570" s="107" t="s">
        <v>1880</v>
      </c>
      <c r="C570" s="107" t="str">
        <f>HYPERLINK("https://www.bohdan-books.com/catalog/book/123435/","Покладіть її серед лілій : детектив")</f>
        <v>Покладіть її серед лілій : детектив</v>
      </c>
      <c r="D570" s="107" t="s">
        <v>443</v>
      </c>
      <c r="E570" s="74">
        <v>2017</v>
      </c>
      <c r="F570" s="33" t="s">
        <v>1882</v>
      </c>
      <c r="G570" s="33" t="s">
        <v>125</v>
      </c>
      <c r="H570" s="33" t="s">
        <v>445</v>
      </c>
      <c r="I570" s="33" t="s">
        <v>51</v>
      </c>
      <c r="J570" s="33" t="s">
        <v>52</v>
      </c>
      <c r="K570" s="33">
        <v>55</v>
      </c>
      <c r="L570" s="33" t="s">
        <v>21</v>
      </c>
      <c r="M570" s="20"/>
      <c r="N570" s="20"/>
      <c r="O570" s="20"/>
      <c r="P570" s="20"/>
      <c r="Q570" s="20"/>
      <c r="R570" s="20"/>
      <c r="S570" s="20"/>
      <c r="T570" s="20"/>
      <c r="U570" s="20"/>
    </row>
    <row r="571" spans="1:21" ht="39" customHeight="1">
      <c r="A571" s="17">
        <v>565</v>
      </c>
      <c r="B571" s="107" t="s">
        <v>1880</v>
      </c>
      <c r="C571" s="107" t="str">
        <f>HYPERLINK("https://www.bohdan-books.com/catalog/book/123436/","Реквієм блондинкам : детектив")</f>
        <v>Реквієм блондинкам : детектив</v>
      </c>
      <c r="D571" s="107" t="s">
        <v>443</v>
      </c>
      <c r="E571" s="74">
        <v>2017</v>
      </c>
      <c r="F571" s="33" t="s">
        <v>1883</v>
      </c>
      <c r="G571" s="33" t="s">
        <v>482</v>
      </c>
      <c r="H571" s="33" t="s">
        <v>445</v>
      </c>
      <c r="I571" s="33" t="s">
        <v>51</v>
      </c>
      <c r="J571" s="33" t="s">
        <v>52</v>
      </c>
      <c r="K571" s="33">
        <v>55</v>
      </c>
      <c r="L571" s="33" t="s">
        <v>21</v>
      </c>
      <c r="M571" s="20"/>
      <c r="N571" s="20"/>
      <c r="O571" s="20"/>
      <c r="P571" s="20"/>
      <c r="Q571" s="20"/>
      <c r="R571" s="20"/>
      <c r="S571" s="20"/>
      <c r="T571" s="20"/>
      <c r="U571" s="20"/>
    </row>
    <row r="572" spans="1:21" ht="39" customHeight="1">
      <c r="A572" s="17">
        <v>566</v>
      </c>
      <c r="B572" s="106" t="s">
        <v>1884</v>
      </c>
      <c r="C572" s="106" t="s">
        <v>1885</v>
      </c>
      <c r="D572" s="106" t="s">
        <v>110</v>
      </c>
      <c r="E572" s="73">
        <v>2018</v>
      </c>
      <c r="F572" s="32" t="s">
        <v>1886</v>
      </c>
      <c r="G572" s="32" t="s">
        <v>1887</v>
      </c>
      <c r="H572" s="32" t="s">
        <v>271</v>
      </c>
      <c r="I572" s="32" t="s">
        <v>27</v>
      </c>
      <c r="J572" s="32" t="s">
        <v>163</v>
      </c>
      <c r="K572" s="32">
        <v>150</v>
      </c>
      <c r="L572" s="32" t="s">
        <v>39</v>
      </c>
      <c r="M572" s="20"/>
      <c r="N572" s="20"/>
      <c r="O572" s="20"/>
      <c r="P572" s="20"/>
      <c r="Q572" s="20"/>
      <c r="R572" s="20"/>
      <c r="S572" s="20"/>
      <c r="T572" s="20"/>
      <c r="U572" s="20"/>
    </row>
    <row r="573" spans="1:21" ht="39" customHeight="1">
      <c r="A573" s="17">
        <v>567</v>
      </c>
      <c r="B573" s="106" t="s">
        <v>727</v>
      </c>
      <c r="C573" s="106" t="s">
        <v>1888</v>
      </c>
      <c r="D573" s="106" t="s">
        <v>110</v>
      </c>
      <c r="E573" s="73">
        <v>2018</v>
      </c>
      <c r="F573" s="32" t="s">
        <v>1889</v>
      </c>
      <c r="G573" s="32" t="s">
        <v>1387</v>
      </c>
      <c r="H573" s="32" t="s">
        <v>1102</v>
      </c>
      <c r="I573" s="32" t="s">
        <v>27</v>
      </c>
      <c r="J573" s="32" t="s">
        <v>20</v>
      </c>
      <c r="K573" s="32">
        <v>100</v>
      </c>
      <c r="L573" s="32" t="s">
        <v>39</v>
      </c>
      <c r="M573" s="20"/>
      <c r="N573" s="20"/>
      <c r="O573" s="20"/>
      <c r="P573" s="20"/>
      <c r="Q573" s="20"/>
      <c r="R573" s="20"/>
      <c r="S573" s="20"/>
      <c r="T573" s="20"/>
      <c r="U573" s="20"/>
    </row>
    <row r="574" spans="1:21" ht="39" customHeight="1">
      <c r="A574" s="17">
        <v>568</v>
      </c>
      <c r="B574" s="106" t="s">
        <v>1890</v>
      </c>
      <c r="C574" s="106" t="s">
        <v>1891</v>
      </c>
      <c r="D574" s="106" t="s">
        <v>110</v>
      </c>
      <c r="E574" s="73">
        <v>2017</v>
      </c>
      <c r="F574" s="32" t="s">
        <v>1892</v>
      </c>
      <c r="G574" s="32" t="s">
        <v>1893</v>
      </c>
      <c r="H574" s="32" t="s">
        <v>50</v>
      </c>
      <c r="I574" s="32" t="s">
        <v>27</v>
      </c>
      <c r="J574" s="32" t="s">
        <v>28</v>
      </c>
      <c r="K574" s="32">
        <v>60</v>
      </c>
      <c r="L574" s="32" t="s">
        <v>33</v>
      </c>
      <c r="M574" s="20"/>
      <c r="N574" s="20"/>
      <c r="O574" s="20"/>
      <c r="P574" s="20"/>
      <c r="Q574" s="20"/>
      <c r="R574" s="20"/>
      <c r="S574" s="20"/>
      <c r="T574" s="20"/>
      <c r="U574" s="20"/>
    </row>
    <row r="575" spans="1:21" ht="39" customHeight="1">
      <c r="A575" s="17">
        <v>569</v>
      </c>
      <c r="B575" s="106" t="s">
        <v>460</v>
      </c>
      <c r="C575" s="106" t="s">
        <v>1894</v>
      </c>
      <c r="D575" s="106" t="s">
        <v>110</v>
      </c>
      <c r="E575" s="73">
        <v>2017</v>
      </c>
      <c r="F575" s="32" t="s">
        <v>1895</v>
      </c>
      <c r="G575" s="32" t="s">
        <v>1896</v>
      </c>
      <c r="H575" s="32" t="s">
        <v>1897</v>
      </c>
      <c r="I575" s="32" t="s">
        <v>27</v>
      </c>
      <c r="J575" s="32" t="s">
        <v>20</v>
      </c>
      <c r="K575" s="32">
        <v>120</v>
      </c>
      <c r="L575" s="32" t="s">
        <v>39</v>
      </c>
      <c r="M575" s="20"/>
      <c r="N575" s="20"/>
      <c r="O575" s="20"/>
      <c r="P575" s="20"/>
      <c r="Q575" s="20"/>
      <c r="R575" s="20"/>
      <c r="S575" s="20"/>
      <c r="T575" s="20"/>
      <c r="U575" s="20"/>
    </row>
    <row r="576" spans="1:21" ht="39" customHeight="1">
      <c r="A576" s="17">
        <v>570</v>
      </c>
      <c r="B576" s="106" t="s">
        <v>1898</v>
      </c>
      <c r="C576" s="106" t="s">
        <v>1899</v>
      </c>
      <c r="D576" s="106" t="s">
        <v>110</v>
      </c>
      <c r="E576" s="73">
        <v>2018</v>
      </c>
      <c r="F576" s="32" t="s">
        <v>1900</v>
      </c>
      <c r="G576" s="32" t="s">
        <v>1901</v>
      </c>
      <c r="H576" s="32" t="s">
        <v>50</v>
      </c>
      <c r="I576" s="32" t="s">
        <v>27</v>
      </c>
      <c r="J576" s="32" t="s">
        <v>28</v>
      </c>
      <c r="K576" s="32">
        <v>60</v>
      </c>
      <c r="L576" s="32" t="s">
        <v>21</v>
      </c>
      <c r="M576" s="20"/>
      <c r="N576" s="20"/>
      <c r="O576" s="20"/>
      <c r="P576" s="20"/>
      <c r="Q576" s="20"/>
      <c r="R576" s="20"/>
      <c r="S576" s="20"/>
      <c r="T576" s="20"/>
      <c r="U576" s="20"/>
    </row>
    <row r="577" spans="1:154" ht="39" customHeight="1">
      <c r="A577" s="17">
        <v>571</v>
      </c>
      <c r="B577" s="106" t="s">
        <v>1902</v>
      </c>
      <c r="C577" s="106" t="s">
        <v>1903</v>
      </c>
      <c r="D577" s="106" t="s">
        <v>110</v>
      </c>
      <c r="E577" s="73">
        <v>2017</v>
      </c>
      <c r="F577" s="32" t="s">
        <v>1904</v>
      </c>
      <c r="G577" s="32" t="s">
        <v>1893</v>
      </c>
      <c r="H577" s="32" t="s">
        <v>194</v>
      </c>
      <c r="I577" s="32" t="s">
        <v>27</v>
      </c>
      <c r="J577" s="32" t="s">
        <v>28</v>
      </c>
      <c r="K577" s="32">
        <v>55</v>
      </c>
      <c r="L577" s="32" t="s">
        <v>21</v>
      </c>
      <c r="M577" s="20"/>
      <c r="N577" s="20"/>
      <c r="O577" s="20"/>
      <c r="P577" s="20"/>
      <c r="Q577" s="20"/>
      <c r="R577" s="20"/>
      <c r="S577" s="20"/>
      <c r="T577" s="20"/>
      <c r="U577" s="20"/>
    </row>
    <row r="578" spans="1:154" ht="39" customHeight="1">
      <c r="A578" s="17">
        <v>572</v>
      </c>
      <c r="B578" s="106" t="s">
        <v>1905</v>
      </c>
      <c r="C578" s="106" t="s">
        <v>1906</v>
      </c>
      <c r="D578" s="106" t="s">
        <v>110</v>
      </c>
      <c r="E578" s="73">
        <v>2017</v>
      </c>
      <c r="F578" s="32" t="s">
        <v>1907</v>
      </c>
      <c r="G578" s="32" t="s">
        <v>1893</v>
      </c>
      <c r="H578" s="32" t="s">
        <v>1018</v>
      </c>
      <c r="I578" s="32" t="s">
        <v>27</v>
      </c>
      <c r="J578" s="32" t="s">
        <v>28</v>
      </c>
      <c r="K578" s="32">
        <v>60</v>
      </c>
      <c r="L578" s="32" t="s">
        <v>21</v>
      </c>
      <c r="M578" s="20"/>
      <c r="N578" s="20"/>
      <c r="O578" s="20"/>
      <c r="P578" s="20"/>
      <c r="Q578" s="20"/>
      <c r="R578" s="20"/>
      <c r="S578" s="20"/>
      <c r="T578" s="20"/>
      <c r="U578" s="20"/>
    </row>
    <row r="579" spans="1:154" ht="39" customHeight="1">
      <c r="A579" s="17">
        <v>573</v>
      </c>
      <c r="B579" s="106" t="s">
        <v>1389</v>
      </c>
      <c r="C579" s="106" t="s">
        <v>1908</v>
      </c>
      <c r="D579" s="106" t="s">
        <v>110</v>
      </c>
      <c r="E579" s="73">
        <v>2018</v>
      </c>
      <c r="F579" s="32" t="s">
        <v>1909</v>
      </c>
      <c r="G579" s="32" t="s">
        <v>455</v>
      </c>
      <c r="H579" s="32" t="s">
        <v>271</v>
      </c>
      <c r="I579" s="32" t="s">
        <v>27</v>
      </c>
      <c r="J579" s="32" t="s">
        <v>163</v>
      </c>
      <c r="K579" s="32">
        <v>130</v>
      </c>
      <c r="L579" s="32" t="s">
        <v>39</v>
      </c>
      <c r="M579" s="20"/>
      <c r="N579" s="20"/>
      <c r="O579" s="20"/>
      <c r="P579" s="20"/>
      <c r="Q579" s="20"/>
      <c r="R579" s="20"/>
      <c r="S579" s="20"/>
      <c r="T579" s="20"/>
      <c r="U579" s="20"/>
    </row>
    <row r="580" spans="1:154" s="9" customFormat="1" ht="39" customHeight="1">
      <c r="A580" s="17">
        <v>574</v>
      </c>
      <c r="B580" s="109" t="s">
        <v>1910</v>
      </c>
      <c r="C580" s="109" t="str">
        <f>HYPERLINK("https://urbino.com.ua/p571757905-zeleni-martensi.html","Зелені мартенси ")</f>
        <v xml:space="preserve">Зелені мартенси </v>
      </c>
      <c r="D580" s="109" t="s">
        <v>859</v>
      </c>
      <c r="E580" s="76">
        <v>2017</v>
      </c>
      <c r="F580" s="22" t="s">
        <v>1911</v>
      </c>
      <c r="G580" s="22" t="s">
        <v>853</v>
      </c>
      <c r="H580" s="22" t="s">
        <v>1398</v>
      </c>
      <c r="I580" s="22" t="s">
        <v>341</v>
      </c>
      <c r="J580" s="22" t="s">
        <v>28</v>
      </c>
      <c r="K580" s="22">
        <v>70</v>
      </c>
      <c r="L580" s="22" t="s">
        <v>21</v>
      </c>
      <c r="M580" s="20"/>
      <c r="N580" s="20"/>
      <c r="O580" s="20"/>
      <c r="P580" s="20"/>
      <c r="Q580" s="20"/>
      <c r="R580" s="20"/>
      <c r="S580" s="20"/>
      <c r="T580" s="20"/>
      <c r="U580" s="20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</row>
    <row r="581" spans="1:154" s="9" customFormat="1" ht="39" customHeight="1">
      <c r="A581" s="17">
        <v>575</v>
      </c>
      <c r="B581" s="109" t="s">
        <v>1912</v>
      </c>
      <c r="C581" s="109" t="str">
        <f>HYPERLINK("https://urbino.com.ua/p429468840-bon-chi-ton.html","Бон чи тон, або гарні манери для дітей ")</f>
        <v xml:space="preserve">Бон чи тон, або гарні манери для дітей </v>
      </c>
      <c r="D581" s="109" t="s">
        <v>859</v>
      </c>
      <c r="E581" s="76">
        <v>2017</v>
      </c>
      <c r="F581" s="22" t="s">
        <v>1913</v>
      </c>
      <c r="G581" s="22"/>
      <c r="H581" s="22" t="s">
        <v>1426</v>
      </c>
      <c r="I581" s="22" t="s">
        <v>341</v>
      </c>
      <c r="J581" s="22" t="s">
        <v>20</v>
      </c>
      <c r="K581" s="22">
        <v>100</v>
      </c>
      <c r="L581" s="22" t="s">
        <v>39</v>
      </c>
      <c r="M581" s="20"/>
      <c r="N581" s="20"/>
      <c r="O581" s="20"/>
      <c r="P581" s="20"/>
      <c r="Q581" s="20"/>
      <c r="R581" s="20"/>
      <c r="S581" s="20"/>
      <c r="T581" s="20"/>
      <c r="U581" s="20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</row>
    <row r="582" spans="1:154" s="13" customFormat="1" ht="39" customHeight="1">
      <c r="A582" s="17">
        <v>576</v>
      </c>
      <c r="B582" s="108" t="s">
        <v>1914</v>
      </c>
      <c r="C582" s="108" t="s">
        <v>1915</v>
      </c>
      <c r="D582" s="108" t="s">
        <v>178</v>
      </c>
      <c r="E582" s="75">
        <v>2017</v>
      </c>
      <c r="F582" s="34" t="s">
        <v>1916</v>
      </c>
      <c r="G582" s="35" t="s">
        <v>1266</v>
      </c>
      <c r="H582" s="34" t="s">
        <v>1917</v>
      </c>
      <c r="I582" s="34" t="s">
        <v>19</v>
      </c>
      <c r="J582" s="34" t="s">
        <v>163</v>
      </c>
      <c r="K582" s="34">
        <v>170</v>
      </c>
      <c r="L582" s="34" t="s">
        <v>39</v>
      </c>
      <c r="M582" s="20"/>
      <c r="N582" s="20"/>
      <c r="O582" s="20"/>
      <c r="P582" s="20"/>
      <c r="Q582" s="20"/>
      <c r="R582" s="20"/>
      <c r="S582" s="20"/>
      <c r="T582" s="20"/>
      <c r="U582" s="20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</row>
    <row r="583" spans="1:154" s="13" customFormat="1" ht="39" customHeight="1">
      <c r="A583" s="17">
        <v>577</v>
      </c>
      <c r="B583" s="108" t="s">
        <v>1429</v>
      </c>
      <c r="C583" s="108" t="s">
        <v>1918</v>
      </c>
      <c r="D583" s="108" t="s">
        <v>178</v>
      </c>
      <c r="E583" s="75">
        <v>2018</v>
      </c>
      <c r="F583" s="34" t="s">
        <v>1919</v>
      </c>
      <c r="G583" s="35" t="s">
        <v>1920</v>
      </c>
      <c r="H583" s="34" t="s">
        <v>180</v>
      </c>
      <c r="I583" s="34" t="s">
        <v>19</v>
      </c>
      <c r="J583" s="34" t="s">
        <v>28</v>
      </c>
      <c r="K583" s="34">
        <v>70</v>
      </c>
      <c r="L583" s="34" t="s">
        <v>21</v>
      </c>
      <c r="M583" s="20"/>
      <c r="N583" s="20"/>
      <c r="O583" s="20"/>
      <c r="P583" s="20"/>
      <c r="Q583" s="20"/>
      <c r="R583" s="20"/>
      <c r="S583" s="20"/>
      <c r="T583" s="20"/>
      <c r="U583" s="20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</row>
    <row r="584" spans="1:154" ht="39" customHeight="1">
      <c r="A584" s="17">
        <v>578</v>
      </c>
      <c r="B584" s="114" t="s">
        <v>1921</v>
      </c>
      <c r="C584" s="114" t="s">
        <v>1922</v>
      </c>
      <c r="D584" s="114" t="s">
        <v>308</v>
      </c>
      <c r="E584" s="81">
        <v>2017</v>
      </c>
      <c r="F584" s="41" t="s">
        <v>1923</v>
      </c>
      <c r="G584" s="42" t="s">
        <v>560</v>
      </c>
      <c r="H584" s="41" t="s">
        <v>310</v>
      </c>
      <c r="I584" s="41" t="s">
        <v>27</v>
      </c>
      <c r="J584" s="41" t="s">
        <v>20</v>
      </c>
      <c r="K584" s="41">
        <v>80</v>
      </c>
      <c r="L584" s="41" t="s">
        <v>21</v>
      </c>
      <c r="M584" s="20"/>
      <c r="N584" s="20"/>
      <c r="O584" s="20"/>
      <c r="P584" s="20"/>
      <c r="Q584" s="20"/>
      <c r="R584" s="20"/>
      <c r="S584" s="20"/>
      <c r="T584" s="20"/>
      <c r="U584" s="20"/>
    </row>
    <row r="585" spans="1:154" ht="39" customHeight="1">
      <c r="A585" s="17">
        <v>579</v>
      </c>
      <c r="B585" s="112" t="s">
        <v>1194</v>
      </c>
      <c r="C585" s="112" t="s">
        <v>1924</v>
      </c>
      <c r="D585" s="112" t="s">
        <v>1196</v>
      </c>
      <c r="E585" s="79">
        <v>2018</v>
      </c>
      <c r="F585" s="38" t="s">
        <v>1925</v>
      </c>
      <c r="G585" s="40" t="s">
        <v>31</v>
      </c>
      <c r="H585" s="38" t="s">
        <v>194</v>
      </c>
      <c r="I585" s="38" t="s">
        <v>19</v>
      </c>
      <c r="J585" s="38" t="s">
        <v>20</v>
      </c>
      <c r="K585" s="38">
        <v>60</v>
      </c>
      <c r="L585" s="38" t="s">
        <v>21</v>
      </c>
      <c r="M585" s="20"/>
      <c r="N585" s="20"/>
      <c r="O585" s="20"/>
      <c r="P585" s="20"/>
      <c r="Q585" s="20"/>
      <c r="R585" s="20"/>
      <c r="S585" s="20"/>
      <c r="T585" s="20"/>
      <c r="U585" s="20"/>
    </row>
    <row r="586" spans="1:154" ht="39" customHeight="1">
      <c r="A586" s="17">
        <v>580</v>
      </c>
      <c r="B586" s="112" t="s">
        <v>1194</v>
      </c>
      <c r="C586" s="112" t="s">
        <v>1926</v>
      </c>
      <c r="D586" s="112" t="s">
        <v>1196</v>
      </c>
      <c r="E586" s="79">
        <v>2018</v>
      </c>
      <c r="F586" s="38" t="s">
        <v>1927</v>
      </c>
      <c r="G586" s="40" t="s">
        <v>116</v>
      </c>
      <c r="H586" s="38" t="s">
        <v>194</v>
      </c>
      <c r="I586" s="38" t="s">
        <v>19</v>
      </c>
      <c r="J586" s="38" t="s">
        <v>20</v>
      </c>
      <c r="K586" s="38">
        <v>60</v>
      </c>
      <c r="L586" s="38" t="s">
        <v>21</v>
      </c>
      <c r="M586" s="20"/>
      <c r="N586" s="20"/>
      <c r="O586" s="20"/>
      <c r="P586" s="20"/>
      <c r="Q586" s="20"/>
      <c r="R586" s="20"/>
      <c r="S586" s="20"/>
      <c r="T586" s="20"/>
      <c r="U586" s="20"/>
    </row>
    <row r="587" spans="1:154" ht="39" customHeight="1">
      <c r="A587" s="17">
        <v>581</v>
      </c>
      <c r="B587" s="109" t="s">
        <v>1928</v>
      </c>
      <c r="C587" s="109" t="s">
        <v>1929</v>
      </c>
      <c r="D587" s="109" t="s">
        <v>871</v>
      </c>
      <c r="E587" s="76">
        <v>2017</v>
      </c>
      <c r="F587" s="22">
        <v>9789665782902</v>
      </c>
      <c r="G587" s="22"/>
      <c r="H587" s="22" t="s">
        <v>255</v>
      </c>
      <c r="I587" s="22" t="s">
        <v>378</v>
      </c>
      <c r="J587" s="22" t="s">
        <v>311</v>
      </c>
      <c r="K587" s="22">
        <v>80</v>
      </c>
      <c r="L587" s="22" t="s">
        <v>21</v>
      </c>
      <c r="M587" s="20"/>
      <c r="N587" s="20"/>
      <c r="O587" s="20"/>
      <c r="P587" s="20"/>
      <c r="Q587" s="20"/>
      <c r="R587" s="20"/>
      <c r="S587" s="20"/>
      <c r="T587" s="20"/>
      <c r="U587" s="20"/>
    </row>
    <row r="588" spans="1:154" ht="45" customHeight="1">
      <c r="A588" s="17">
        <v>582</v>
      </c>
      <c r="B588" s="112" t="s">
        <v>1930</v>
      </c>
      <c r="C588" s="112" t="s">
        <v>1931</v>
      </c>
      <c r="D588" s="112" t="s">
        <v>239</v>
      </c>
      <c r="E588" s="79">
        <v>2018</v>
      </c>
      <c r="F588" s="38" t="s">
        <v>1932</v>
      </c>
      <c r="G588" s="40" t="s">
        <v>36</v>
      </c>
      <c r="H588" s="38" t="s">
        <v>1766</v>
      </c>
      <c r="I588" s="38" t="s">
        <v>27</v>
      </c>
      <c r="J588" s="38" t="s">
        <v>20</v>
      </c>
      <c r="K588" s="38">
        <v>120</v>
      </c>
      <c r="L588" s="38" t="s">
        <v>39</v>
      </c>
      <c r="M588" s="20"/>
      <c r="N588" s="20"/>
      <c r="O588" s="20"/>
      <c r="P588" s="20"/>
      <c r="Q588" s="20"/>
      <c r="R588" s="20"/>
      <c r="S588" s="20"/>
      <c r="T588" s="20"/>
      <c r="U588" s="20"/>
    </row>
    <row r="589" spans="1:154" ht="58.5" customHeight="1">
      <c r="A589" s="17">
        <v>583</v>
      </c>
      <c r="B589" s="112" t="s">
        <v>1933</v>
      </c>
      <c r="C589" s="112" t="s">
        <v>1934</v>
      </c>
      <c r="D589" s="112" t="s">
        <v>239</v>
      </c>
      <c r="E589" s="79">
        <v>2018</v>
      </c>
      <c r="F589" s="38" t="s">
        <v>1935</v>
      </c>
      <c r="G589" s="38"/>
      <c r="H589" s="38" t="s">
        <v>1102</v>
      </c>
      <c r="I589" s="38" t="s">
        <v>27</v>
      </c>
      <c r="J589" s="38" t="s">
        <v>20</v>
      </c>
      <c r="K589" s="38">
        <v>120</v>
      </c>
      <c r="L589" s="38" t="s">
        <v>39</v>
      </c>
      <c r="M589" s="20"/>
      <c r="N589" s="20"/>
      <c r="O589" s="20"/>
      <c r="P589" s="20"/>
      <c r="Q589" s="20"/>
      <c r="R589" s="20"/>
      <c r="S589" s="20"/>
      <c r="T589" s="20"/>
      <c r="U589" s="20"/>
    </row>
    <row r="590" spans="1:154" ht="44.25" customHeight="1">
      <c r="A590" s="17">
        <v>584</v>
      </c>
      <c r="B590" s="109" t="s">
        <v>1936</v>
      </c>
      <c r="C590" s="109" t="s">
        <v>1937</v>
      </c>
      <c r="D590" s="109" t="s">
        <v>1044</v>
      </c>
      <c r="E590" s="76">
        <v>2017</v>
      </c>
      <c r="F590" s="22" t="s">
        <v>1938</v>
      </c>
      <c r="G590" s="23">
        <v>96</v>
      </c>
      <c r="H590" s="22" t="s">
        <v>1046</v>
      </c>
      <c r="I590" s="22" t="s">
        <v>19</v>
      </c>
      <c r="J590" s="22" t="s">
        <v>20</v>
      </c>
      <c r="K590" s="22">
        <v>70</v>
      </c>
      <c r="L590" s="22" t="s">
        <v>21</v>
      </c>
      <c r="M590" s="20"/>
      <c r="N590" s="20"/>
      <c r="O590" s="20"/>
      <c r="P590" s="20"/>
      <c r="Q590" s="20"/>
      <c r="R590" s="20"/>
      <c r="S590" s="20"/>
      <c r="T590" s="20"/>
      <c r="U590" s="20"/>
    </row>
    <row r="591" spans="1:154" ht="39" customHeight="1">
      <c r="A591" s="17">
        <v>585</v>
      </c>
      <c r="B591" s="109" t="s">
        <v>1939</v>
      </c>
      <c r="C591" s="109" t="s">
        <v>1940</v>
      </c>
      <c r="D591" s="109" t="s">
        <v>1044</v>
      </c>
      <c r="E591" s="76">
        <v>2017</v>
      </c>
      <c r="F591" s="22" t="s">
        <v>1941</v>
      </c>
      <c r="G591" s="23">
        <v>128</v>
      </c>
      <c r="H591" s="22" t="s">
        <v>1046</v>
      </c>
      <c r="I591" s="22" t="s">
        <v>19</v>
      </c>
      <c r="J591" s="22" t="s">
        <v>20</v>
      </c>
      <c r="K591" s="22">
        <v>70</v>
      </c>
      <c r="L591" s="22" t="s">
        <v>21</v>
      </c>
      <c r="M591" s="20"/>
      <c r="N591" s="20"/>
      <c r="O591" s="20"/>
      <c r="P591" s="20"/>
      <c r="Q591" s="20"/>
      <c r="R591" s="20"/>
      <c r="S591" s="20"/>
      <c r="T591" s="20"/>
      <c r="U591" s="20"/>
    </row>
    <row r="592" spans="1:154" ht="39" customHeight="1">
      <c r="A592" s="17">
        <v>586</v>
      </c>
      <c r="B592" s="114" t="s">
        <v>1942</v>
      </c>
      <c r="C592" s="114" t="s">
        <v>1943</v>
      </c>
      <c r="D592" s="114" t="s">
        <v>1700</v>
      </c>
      <c r="E592" s="81">
        <v>2017</v>
      </c>
      <c r="F592" s="41" t="s">
        <v>1944</v>
      </c>
      <c r="G592" s="42"/>
      <c r="H592" s="41" t="s">
        <v>255</v>
      </c>
      <c r="I592" s="41" t="s">
        <v>19</v>
      </c>
      <c r="J592" s="41" t="s">
        <v>28</v>
      </c>
      <c r="K592" s="41">
        <v>52</v>
      </c>
      <c r="L592" s="41" t="s">
        <v>21</v>
      </c>
      <c r="M592" s="20"/>
      <c r="N592" s="20"/>
      <c r="O592" s="20"/>
      <c r="P592" s="20"/>
      <c r="Q592" s="20"/>
      <c r="R592" s="20"/>
      <c r="S592" s="20"/>
      <c r="T592" s="20"/>
      <c r="U592" s="20"/>
    </row>
    <row r="593" spans="1:154" ht="48.75" customHeight="1">
      <c r="A593" s="17">
        <v>587</v>
      </c>
      <c r="B593" s="114" t="s">
        <v>1945</v>
      </c>
      <c r="C593" s="114" t="s">
        <v>1946</v>
      </c>
      <c r="D593" s="114" t="s">
        <v>1700</v>
      </c>
      <c r="E593" s="81">
        <v>2018</v>
      </c>
      <c r="F593" s="41" t="s">
        <v>1947</v>
      </c>
      <c r="G593" s="42"/>
      <c r="H593" s="41" t="s">
        <v>255</v>
      </c>
      <c r="I593" s="41" t="s">
        <v>19</v>
      </c>
      <c r="J593" s="41" t="s">
        <v>20</v>
      </c>
      <c r="K593" s="41">
        <v>44</v>
      </c>
      <c r="L593" s="41" t="s">
        <v>21</v>
      </c>
      <c r="M593" s="20"/>
      <c r="N593" s="20"/>
      <c r="O593" s="20"/>
      <c r="P593" s="20"/>
      <c r="Q593" s="20"/>
      <c r="R593" s="20"/>
      <c r="S593" s="20"/>
      <c r="T593" s="20"/>
      <c r="U593" s="20"/>
    </row>
    <row r="594" spans="1:154" ht="39" customHeight="1">
      <c r="A594" s="17">
        <v>588</v>
      </c>
      <c r="B594" s="118" t="s">
        <v>1948</v>
      </c>
      <c r="C594" s="118" t="s">
        <v>1949</v>
      </c>
      <c r="D594" s="118" t="s">
        <v>1950</v>
      </c>
      <c r="E594" s="86">
        <v>2017</v>
      </c>
      <c r="F594" s="46" t="s">
        <v>1951</v>
      </c>
      <c r="G594" s="46"/>
      <c r="H594" s="46" t="s">
        <v>255</v>
      </c>
      <c r="I594" s="46" t="s">
        <v>19</v>
      </c>
      <c r="J594" s="46" t="s">
        <v>28</v>
      </c>
      <c r="K594" s="46">
        <v>52</v>
      </c>
      <c r="L594" s="46" t="s">
        <v>21</v>
      </c>
      <c r="M594" s="20"/>
      <c r="N594" s="20"/>
      <c r="O594" s="20"/>
      <c r="P594" s="20"/>
      <c r="Q594" s="20"/>
      <c r="R594" s="20"/>
      <c r="S594" s="20"/>
      <c r="T594" s="20"/>
      <c r="U594" s="20"/>
    </row>
    <row r="595" spans="1:154" s="9" customFormat="1" ht="39" customHeight="1">
      <c r="A595" s="17">
        <v>589</v>
      </c>
      <c r="B595" s="114" t="s">
        <v>908</v>
      </c>
      <c r="C595" s="114" t="s">
        <v>1952</v>
      </c>
      <c r="D595" s="114" t="s">
        <v>1212</v>
      </c>
      <c r="E595" s="81">
        <v>2017</v>
      </c>
      <c r="F595" s="41" t="s">
        <v>1953</v>
      </c>
      <c r="G595" s="41">
        <v>160</v>
      </c>
      <c r="H595" s="41" t="s">
        <v>26</v>
      </c>
      <c r="I595" s="41" t="s">
        <v>19</v>
      </c>
      <c r="J595" s="41" t="s">
        <v>28</v>
      </c>
      <c r="K595" s="41" t="s">
        <v>1026</v>
      </c>
      <c r="L595" s="41" t="s">
        <v>21</v>
      </c>
      <c r="M595" s="20"/>
      <c r="N595" s="20"/>
      <c r="O595" s="20"/>
      <c r="P595" s="20"/>
      <c r="Q595" s="20"/>
      <c r="R595" s="20"/>
      <c r="S595" s="20"/>
      <c r="T595" s="20"/>
      <c r="U595" s="20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</row>
    <row r="596" spans="1:154" ht="39" customHeight="1">
      <c r="A596" s="17">
        <v>590</v>
      </c>
      <c r="B596" s="106" t="s">
        <v>1050</v>
      </c>
      <c r="C596" s="106" t="s">
        <v>1954</v>
      </c>
      <c r="D596" s="106" t="s">
        <v>1052</v>
      </c>
      <c r="E596" s="73">
        <v>2018</v>
      </c>
      <c r="F596" s="32" t="s">
        <v>1955</v>
      </c>
      <c r="G596" s="32">
        <v>736</v>
      </c>
      <c r="H596" s="32" t="s">
        <v>172</v>
      </c>
      <c r="I596" s="32" t="s">
        <v>27</v>
      </c>
      <c r="J596" s="32" t="s">
        <v>28</v>
      </c>
      <c r="K596" s="32">
        <v>70</v>
      </c>
      <c r="L596" s="32" t="s">
        <v>1956</v>
      </c>
      <c r="M596" s="20"/>
      <c r="N596" s="20"/>
      <c r="O596" s="20"/>
      <c r="P596" s="20"/>
      <c r="Q596" s="20"/>
      <c r="R596" s="20"/>
      <c r="S596" s="20"/>
      <c r="T596" s="20"/>
      <c r="U596" s="20"/>
    </row>
    <row r="597" spans="1:154" ht="52.5" customHeight="1">
      <c r="A597" s="17">
        <v>591</v>
      </c>
      <c r="B597" s="110" t="s">
        <v>1059</v>
      </c>
      <c r="C597" s="110" t="s">
        <v>1957</v>
      </c>
      <c r="D597" s="110" t="s">
        <v>187</v>
      </c>
      <c r="E597" s="77">
        <v>2018</v>
      </c>
      <c r="F597" s="36" t="s">
        <v>1958</v>
      </c>
      <c r="G597" s="36">
        <v>160</v>
      </c>
      <c r="H597" s="36" t="s">
        <v>377</v>
      </c>
      <c r="I597" s="36" t="s">
        <v>378</v>
      </c>
      <c r="J597" s="36" t="s">
        <v>28</v>
      </c>
      <c r="K597" s="36">
        <v>52</v>
      </c>
      <c r="L597" s="36" t="s">
        <v>21</v>
      </c>
      <c r="M597" s="20"/>
      <c r="N597" s="20"/>
      <c r="O597" s="20"/>
      <c r="P597" s="20"/>
      <c r="Q597" s="20"/>
      <c r="R597" s="20"/>
      <c r="S597" s="20"/>
      <c r="T597" s="20"/>
      <c r="U597" s="20"/>
    </row>
    <row r="598" spans="1:154" ht="39" customHeight="1">
      <c r="A598" s="17">
        <v>592</v>
      </c>
      <c r="B598" s="110" t="s">
        <v>1959</v>
      </c>
      <c r="C598" s="110" t="s">
        <v>1960</v>
      </c>
      <c r="D598" s="110" t="s">
        <v>187</v>
      </c>
      <c r="E598" s="77">
        <v>2017</v>
      </c>
      <c r="F598" s="36" t="s">
        <v>1961</v>
      </c>
      <c r="G598" s="36">
        <v>400</v>
      </c>
      <c r="H598" s="36" t="s">
        <v>189</v>
      </c>
      <c r="I598" s="36" t="s">
        <v>19</v>
      </c>
      <c r="J598" s="36" t="s">
        <v>28</v>
      </c>
      <c r="K598" s="36">
        <v>52</v>
      </c>
      <c r="L598" s="36" t="s">
        <v>21</v>
      </c>
      <c r="M598" s="20"/>
      <c r="N598" s="20"/>
      <c r="O598" s="20"/>
      <c r="P598" s="20"/>
      <c r="Q598" s="20"/>
      <c r="R598" s="20"/>
      <c r="S598" s="20"/>
      <c r="T598" s="20"/>
      <c r="U598" s="20"/>
    </row>
    <row r="599" spans="1:154" ht="39" customHeight="1">
      <c r="A599" s="17">
        <v>593</v>
      </c>
      <c r="B599" s="110" t="s">
        <v>1962</v>
      </c>
      <c r="C599" s="110" t="s">
        <v>1963</v>
      </c>
      <c r="D599" s="110" t="s">
        <v>187</v>
      </c>
      <c r="E599" s="77">
        <v>2018</v>
      </c>
      <c r="F599" s="36" t="s">
        <v>1964</v>
      </c>
      <c r="G599" s="36">
        <v>160</v>
      </c>
      <c r="H599" s="36" t="s">
        <v>775</v>
      </c>
      <c r="I599" s="36" t="s">
        <v>19</v>
      </c>
      <c r="J599" s="36" t="s">
        <v>28</v>
      </c>
      <c r="K599" s="36">
        <v>52</v>
      </c>
      <c r="L599" s="36" t="s">
        <v>21</v>
      </c>
      <c r="M599" s="20"/>
      <c r="N599" s="20"/>
      <c r="O599" s="20"/>
      <c r="P599" s="20"/>
      <c r="Q599" s="20"/>
      <c r="R599" s="20"/>
      <c r="S599" s="20"/>
      <c r="T599" s="20"/>
      <c r="U599" s="20"/>
    </row>
    <row r="600" spans="1:154" ht="39" customHeight="1">
      <c r="A600" s="17">
        <v>594</v>
      </c>
      <c r="B600" s="110" t="s">
        <v>1962</v>
      </c>
      <c r="C600" s="110" t="s">
        <v>1965</v>
      </c>
      <c r="D600" s="110" t="s">
        <v>187</v>
      </c>
      <c r="E600" s="77">
        <v>2018</v>
      </c>
      <c r="F600" s="36" t="s">
        <v>1966</v>
      </c>
      <c r="G600" s="36">
        <v>224</v>
      </c>
      <c r="H600" s="36" t="s">
        <v>775</v>
      </c>
      <c r="I600" s="36" t="s">
        <v>19</v>
      </c>
      <c r="J600" s="36" t="s">
        <v>28</v>
      </c>
      <c r="K600" s="36">
        <v>52</v>
      </c>
      <c r="L600" s="36" t="s">
        <v>21</v>
      </c>
      <c r="M600" s="20"/>
      <c r="N600" s="20"/>
      <c r="O600" s="20"/>
      <c r="P600" s="20"/>
      <c r="Q600" s="20"/>
      <c r="R600" s="20"/>
      <c r="S600" s="20"/>
      <c r="T600" s="20"/>
      <c r="U600" s="20"/>
    </row>
    <row r="601" spans="1:154" ht="39" customHeight="1">
      <c r="A601" s="17">
        <v>595</v>
      </c>
      <c r="B601" s="110" t="s">
        <v>1967</v>
      </c>
      <c r="C601" s="110" t="s">
        <v>1968</v>
      </c>
      <c r="D601" s="110" t="s">
        <v>187</v>
      </c>
      <c r="E601" s="77">
        <v>2018</v>
      </c>
      <c r="F601" s="36" t="s">
        <v>1969</v>
      </c>
      <c r="G601" s="36">
        <v>160</v>
      </c>
      <c r="H601" s="36" t="s">
        <v>377</v>
      </c>
      <c r="I601" s="36" t="s">
        <v>378</v>
      </c>
      <c r="J601" s="36" t="s">
        <v>28</v>
      </c>
      <c r="K601" s="36">
        <v>52</v>
      </c>
      <c r="L601" s="36" t="s">
        <v>21</v>
      </c>
      <c r="M601" s="20"/>
      <c r="N601" s="20"/>
      <c r="O601" s="20"/>
      <c r="P601" s="20"/>
      <c r="Q601" s="20"/>
      <c r="R601" s="20"/>
      <c r="S601" s="20"/>
      <c r="T601" s="20"/>
      <c r="U601" s="20"/>
    </row>
    <row r="602" spans="1:154" ht="39" customHeight="1">
      <c r="A602" s="17">
        <v>596</v>
      </c>
      <c r="B602" s="108" t="s">
        <v>650</v>
      </c>
      <c r="C602" s="108" t="s">
        <v>1970</v>
      </c>
      <c r="D602" s="108" t="s">
        <v>884</v>
      </c>
      <c r="E602" s="75">
        <v>2018</v>
      </c>
      <c r="F602" s="34" t="s">
        <v>1971</v>
      </c>
      <c r="G602" s="34"/>
      <c r="H602" s="34" t="s">
        <v>189</v>
      </c>
      <c r="I602" s="34" t="s">
        <v>19</v>
      </c>
      <c r="J602" s="34" t="s">
        <v>20</v>
      </c>
      <c r="K602" s="34">
        <v>55</v>
      </c>
      <c r="L602" s="34" t="s">
        <v>21</v>
      </c>
      <c r="M602" s="20"/>
      <c r="N602" s="20"/>
      <c r="O602" s="20"/>
      <c r="P602" s="20"/>
      <c r="Q602" s="20"/>
      <c r="R602" s="20"/>
      <c r="S602" s="20"/>
      <c r="T602" s="20"/>
      <c r="U602" s="20"/>
    </row>
    <row r="603" spans="1:154" ht="39" customHeight="1">
      <c r="A603" s="17">
        <v>597</v>
      </c>
      <c r="B603" s="108" t="s">
        <v>1160</v>
      </c>
      <c r="C603" s="108" t="s">
        <v>1972</v>
      </c>
      <c r="D603" s="108" t="s">
        <v>884</v>
      </c>
      <c r="E603" s="75">
        <v>2018</v>
      </c>
      <c r="F603" s="34" t="s">
        <v>1973</v>
      </c>
      <c r="G603" s="34"/>
      <c r="H603" s="34" t="s">
        <v>255</v>
      </c>
      <c r="I603" s="34" t="s">
        <v>19</v>
      </c>
      <c r="J603" s="34" t="s">
        <v>28</v>
      </c>
      <c r="K603" s="34">
        <v>52</v>
      </c>
      <c r="L603" s="34" t="s">
        <v>21</v>
      </c>
      <c r="M603" s="20"/>
      <c r="N603" s="20"/>
      <c r="O603" s="20"/>
      <c r="P603" s="20"/>
      <c r="Q603" s="20"/>
      <c r="R603" s="20"/>
      <c r="S603" s="20"/>
      <c r="T603" s="20"/>
      <c r="U603" s="20"/>
    </row>
    <row r="604" spans="1:154" ht="39" customHeight="1">
      <c r="A604" s="17">
        <v>598</v>
      </c>
      <c r="B604" s="114" t="s">
        <v>1974</v>
      </c>
      <c r="C604" s="114" t="s">
        <v>1975</v>
      </c>
      <c r="D604" s="114" t="s">
        <v>1477</v>
      </c>
      <c r="E604" s="81">
        <v>2017</v>
      </c>
      <c r="F604" s="41" t="s">
        <v>1976</v>
      </c>
      <c r="G604" s="41"/>
      <c r="H604" s="41" t="s">
        <v>1977</v>
      </c>
      <c r="I604" s="41" t="s">
        <v>19</v>
      </c>
      <c r="J604" s="41" t="s">
        <v>20</v>
      </c>
      <c r="K604" s="41">
        <v>120</v>
      </c>
      <c r="L604" s="41" t="s">
        <v>39</v>
      </c>
      <c r="M604" s="20"/>
      <c r="N604" s="20"/>
      <c r="O604" s="20"/>
      <c r="P604" s="20"/>
      <c r="Q604" s="20"/>
      <c r="R604" s="20"/>
      <c r="S604" s="20"/>
      <c r="T604" s="20"/>
      <c r="U604" s="20"/>
    </row>
    <row r="605" spans="1:154" ht="39" customHeight="1">
      <c r="A605" s="17">
        <v>599</v>
      </c>
      <c r="B605" s="114" t="s">
        <v>1730</v>
      </c>
      <c r="C605" s="114" t="s">
        <v>1978</v>
      </c>
      <c r="D605" s="114" t="s">
        <v>1477</v>
      </c>
      <c r="E605" s="81">
        <v>2018</v>
      </c>
      <c r="F605" s="41" t="s">
        <v>1979</v>
      </c>
      <c r="G605" s="41"/>
      <c r="H605" s="41" t="s">
        <v>555</v>
      </c>
      <c r="I605" s="41" t="s">
        <v>19</v>
      </c>
      <c r="J605" s="41" t="s">
        <v>20</v>
      </c>
      <c r="K605" s="41">
        <v>60</v>
      </c>
      <c r="L605" s="41" t="s">
        <v>21</v>
      </c>
      <c r="M605" s="20"/>
      <c r="N605" s="20"/>
      <c r="O605" s="20"/>
      <c r="P605" s="20"/>
      <c r="Q605" s="20"/>
      <c r="R605" s="20"/>
      <c r="S605" s="20"/>
      <c r="T605" s="20"/>
      <c r="U605" s="20"/>
    </row>
    <row r="606" spans="1:154" s="13" customFormat="1" ht="39" customHeight="1">
      <c r="A606" s="17">
        <v>600</v>
      </c>
      <c r="B606" s="99" t="s">
        <v>1980</v>
      </c>
      <c r="C606" s="99" t="str">
        <f>HYPERLINK("https://starylev.com.ua/never-stop","Never stop")</f>
        <v>Never stop</v>
      </c>
      <c r="D606" s="99" t="s">
        <v>23</v>
      </c>
      <c r="E606" s="66">
        <v>2018</v>
      </c>
      <c r="F606" s="27" t="s">
        <v>1981</v>
      </c>
      <c r="G606" s="27" t="s">
        <v>36</v>
      </c>
      <c r="H606" s="27" t="s">
        <v>467</v>
      </c>
      <c r="I606" s="27" t="s">
        <v>119</v>
      </c>
      <c r="J606" s="27" t="s">
        <v>163</v>
      </c>
      <c r="K606" s="27">
        <v>115</v>
      </c>
      <c r="L606" s="27" t="s">
        <v>39</v>
      </c>
      <c r="M606" s="20"/>
      <c r="N606" s="20"/>
      <c r="O606" s="20"/>
      <c r="P606" s="20"/>
      <c r="Q606" s="20"/>
      <c r="R606" s="20"/>
      <c r="S606" s="20"/>
      <c r="T606" s="20"/>
      <c r="U606" s="20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</row>
    <row r="607" spans="1:154" s="13" customFormat="1" ht="39" customHeight="1">
      <c r="A607" s="17">
        <v>601</v>
      </c>
      <c r="B607" s="99" t="s">
        <v>1982</v>
      </c>
      <c r="C607" s="99" t="str">
        <f>HYPERLINK("https://starylev.com.ua/vbyvstvo-pyanoyi-pionerky","Вбивство п’яної піонерки")</f>
        <v>Вбивство п’яної піонерки</v>
      </c>
      <c r="D607" s="99" t="s">
        <v>23</v>
      </c>
      <c r="E607" s="66">
        <v>2018</v>
      </c>
      <c r="F607" s="27" t="s">
        <v>1983</v>
      </c>
      <c r="G607" s="27" t="s">
        <v>140</v>
      </c>
      <c r="H607" s="27" t="s">
        <v>26</v>
      </c>
      <c r="I607" s="27" t="s">
        <v>27</v>
      </c>
      <c r="J607" s="27" t="s">
        <v>28</v>
      </c>
      <c r="K607" s="27">
        <v>60</v>
      </c>
      <c r="L607" s="27" t="s">
        <v>21</v>
      </c>
      <c r="M607" s="20"/>
      <c r="N607" s="20"/>
      <c r="O607" s="20"/>
      <c r="P607" s="20"/>
      <c r="Q607" s="20"/>
      <c r="R607" s="20"/>
      <c r="S607" s="20"/>
      <c r="T607" s="20"/>
      <c r="U607" s="20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</row>
    <row r="608" spans="1:154" s="13" customFormat="1" ht="39" customHeight="1">
      <c r="A608" s="17">
        <v>602</v>
      </c>
      <c r="B608" s="99" t="s">
        <v>1984</v>
      </c>
      <c r="C608" s="99" t="str">
        <f>HYPERLINK("https://starylev.com.ua/nizhnist","Ніжність")</f>
        <v>Ніжність</v>
      </c>
      <c r="D608" s="99" t="s">
        <v>23</v>
      </c>
      <c r="E608" s="66">
        <v>2018</v>
      </c>
      <c r="F608" s="27" t="s">
        <v>1985</v>
      </c>
      <c r="G608" s="27" t="s">
        <v>455</v>
      </c>
      <c r="H608" s="27" t="s">
        <v>26</v>
      </c>
      <c r="I608" s="27" t="s">
        <v>27</v>
      </c>
      <c r="J608" s="27" t="s">
        <v>28</v>
      </c>
      <c r="K608" s="27">
        <v>60</v>
      </c>
      <c r="L608" s="27" t="s">
        <v>21</v>
      </c>
      <c r="M608" s="20"/>
      <c r="N608" s="20"/>
      <c r="O608" s="20"/>
      <c r="P608" s="20"/>
      <c r="Q608" s="20"/>
      <c r="R608" s="20"/>
      <c r="S608" s="20"/>
      <c r="T608" s="20"/>
      <c r="U608" s="20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</row>
    <row r="609" spans="1:154" s="13" customFormat="1" ht="39" customHeight="1">
      <c r="A609" s="17">
        <v>603</v>
      </c>
      <c r="B609" s="99" t="s">
        <v>1986</v>
      </c>
      <c r="C609" s="99" t="str">
        <f>HYPERLINK("https://starylev.com.ua/shist-golovolomok-dlya-dona-isydro-parodi","Щастя в моїх руках")</f>
        <v>Щастя в моїх руках</v>
      </c>
      <c r="D609" s="99" t="s">
        <v>23</v>
      </c>
      <c r="E609" s="66">
        <v>2017</v>
      </c>
      <c r="F609" s="27" t="s">
        <v>1987</v>
      </c>
      <c r="G609" s="27" t="s">
        <v>36</v>
      </c>
      <c r="H609" s="27" t="s">
        <v>366</v>
      </c>
      <c r="I609" s="27" t="s">
        <v>27</v>
      </c>
      <c r="J609" s="27" t="s">
        <v>28</v>
      </c>
      <c r="K609" s="27">
        <v>60</v>
      </c>
      <c r="L609" s="27" t="s">
        <v>21</v>
      </c>
      <c r="M609" s="20"/>
      <c r="N609" s="20"/>
      <c r="O609" s="20"/>
      <c r="P609" s="20"/>
      <c r="Q609" s="20"/>
      <c r="R609" s="20"/>
      <c r="S609" s="20"/>
      <c r="T609" s="20"/>
      <c r="U609" s="20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</row>
    <row r="610" spans="1:154" s="13" customFormat="1" ht="39" customHeight="1">
      <c r="A610" s="17">
        <v>604</v>
      </c>
      <c r="B610" s="114" t="s">
        <v>1988</v>
      </c>
      <c r="C610" s="114" t="str">
        <f>HYPERLINK("https://nora-druk.com/index.php?option=com_content&amp;view=article&amp;id=1344:2018-03-08-19-46-16&amp;catid=34:issue&amp;Itemid=124","Шпиталь")</f>
        <v>Шпиталь</v>
      </c>
      <c r="D610" s="114" t="s">
        <v>253</v>
      </c>
      <c r="E610" s="81">
        <v>2018</v>
      </c>
      <c r="F610" s="41" t="s">
        <v>1989</v>
      </c>
      <c r="G610" s="41" t="s">
        <v>298</v>
      </c>
      <c r="H610" s="41" t="s">
        <v>255</v>
      </c>
      <c r="I610" s="41" t="s">
        <v>19</v>
      </c>
      <c r="J610" s="41" t="s">
        <v>256</v>
      </c>
      <c r="K610" s="41">
        <v>60</v>
      </c>
      <c r="L610" s="41" t="s">
        <v>21</v>
      </c>
      <c r="M610" s="20"/>
      <c r="N610" s="20"/>
      <c r="O610" s="20"/>
      <c r="P610" s="20"/>
      <c r="Q610" s="20"/>
      <c r="R610" s="20"/>
      <c r="S610" s="20"/>
      <c r="T610" s="20"/>
      <c r="U610" s="20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</row>
    <row r="611" spans="1:154" s="13" customFormat="1" ht="54.75" customHeight="1">
      <c r="A611" s="17">
        <v>605</v>
      </c>
      <c r="B611" s="114" t="s">
        <v>1990</v>
      </c>
      <c r="C611" s="114" t="str">
        <f>HYPERLINK("https://nora-druk.com/index.php?option=com_content&amp;view=article&amp;id=1315:2017-09-20-20-05-12&amp;catid=34:issue&amp;Itemid=124","Ева спить")</f>
        <v>Ева спить</v>
      </c>
      <c r="D611" s="114" t="s">
        <v>253</v>
      </c>
      <c r="E611" s="81">
        <v>2017</v>
      </c>
      <c r="F611" s="41" t="s">
        <v>1991</v>
      </c>
      <c r="G611" s="41" t="s">
        <v>298</v>
      </c>
      <c r="H611" s="41" t="s">
        <v>255</v>
      </c>
      <c r="I611" s="41" t="s">
        <v>19</v>
      </c>
      <c r="J611" s="41" t="s">
        <v>256</v>
      </c>
      <c r="K611" s="41">
        <v>60</v>
      </c>
      <c r="L611" s="41" t="s">
        <v>21</v>
      </c>
      <c r="M611" s="20"/>
      <c r="N611" s="20"/>
      <c r="O611" s="20"/>
      <c r="P611" s="20"/>
      <c r="Q611" s="20"/>
      <c r="R611" s="20"/>
      <c r="S611" s="20"/>
      <c r="T611" s="20"/>
      <c r="U611" s="20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</row>
    <row r="612" spans="1:154" s="13" customFormat="1" ht="52.5" customHeight="1">
      <c r="A612" s="17">
        <v>606</v>
      </c>
      <c r="B612" s="114" t="s">
        <v>1992</v>
      </c>
      <c r="C612" s="114" t="str">
        <f>HYPERLINK("https://nora-druk.com/index.php?option=com_content&amp;view=article&amp;id=1273:2017-01-10-19-23-32&amp;catid=34:issue&amp;Itemid=124","Гра")</f>
        <v>Гра</v>
      </c>
      <c r="D612" s="114" t="s">
        <v>253</v>
      </c>
      <c r="E612" s="81">
        <v>2017</v>
      </c>
      <c r="F612" s="41" t="s">
        <v>1993</v>
      </c>
      <c r="G612" s="41" t="s">
        <v>107</v>
      </c>
      <c r="H612" s="41" t="s">
        <v>255</v>
      </c>
      <c r="I612" s="41" t="s">
        <v>19</v>
      </c>
      <c r="J612" s="41" t="s">
        <v>256</v>
      </c>
      <c r="K612" s="41">
        <v>60</v>
      </c>
      <c r="L612" s="41" t="s">
        <v>21</v>
      </c>
      <c r="M612" s="20"/>
      <c r="N612" s="20"/>
      <c r="O612" s="20"/>
      <c r="P612" s="20"/>
      <c r="Q612" s="20"/>
      <c r="R612" s="20"/>
      <c r="S612" s="20"/>
      <c r="T612" s="20"/>
      <c r="U612" s="20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</row>
    <row r="613" spans="1:154" s="12" customFormat="1" ht="56.25" customHeight="1">
      <c r="A613" s="17">
        <v>607</v>
      </c>
      <c r="B613" s="115" t="s">
        <v>1994</v>
      </c>
      <c r="C613" s="115" t="s">
        <v>1995</v>
      </c>
      <c r="D613" s="115" t="s">
        <v>1996</v>
      </c>
      <c r="E613" s="82">
        <v>2108</v>
      </c>
      <c r="F613" s="43" t="s">
        <v>1997</v>
      </c>
      <c r="G613" s="43" t="s">
        <v>275</v>
      </c>
      <c r="H613" s="43" t="s">
        <v>1998</v>
      </c>
      <c r="I613" s="43" t="s">
        <v>341</v>
      </c>
      <c r="J613" s="43" t="s">
        <v>28</v>
      </c>
      <c r="K613" s="43">
        <v>80</v>
      </c>
      <c r="L613" s="43" t="s">
        <v>21</v>
      </c>
      <c r="M613" s="20"/>
      <c r="N613" s="20"/>
      <c r="O613" s="20"/>
      <c r="P613" s="20"/>
      <c r="Q613" s="20"/>
      <c r="R613" s="20"/>
      <c r="S613" s="20"/>
      <c r="T613" s="20"/>
      <c r="U613" s="20"/>
      <c r="EE613" s="16"/>
      <c r="EF613" s="16"/>
      <c r="EG613" s="16"/>
      <c r="EH613" s="16"/>
      <c r="EI613" s="16"/>
      <c r="EJ613" s="16"/>
      <c r="EK613" s="16"/>
      <c r="EL613" s="16"/>
      <c r="EM613" s="16"/>
      <c r="EN613" s="16"/>
      <c r="EO613" s="16"/>
      <c r="EP613" s="16"/>
      <c r="EQ613" s="16"/>
      <c r="ER613" s="16"/>
      <c r="ES613" s="16"/>
      <c r="ET613" s="16"/>
      <c r="EU613" s="16"/>
      <c r="EV613" s="16"/>
      <c r="EW613" s="16"/>
      <c r="EX613" s="16"/>
    </row>
    <row r="614" spans="1:154" ht="39" customHeight="1">
      <c r="A614" s="17">
        <v>608</v>
      </c>
      <c r="B614" s="100" t="s">
        <v>1999</v>
      </c>
      <c r="C614" s="100" t="s">
        <v>2000</v>
      </c>
      <c r="D614" s="100" t="s">
        <v>1074</v>
      </c>
      <c r="E614" s="67">
        <v>2017</v>
      </c>
      <c r="F614" s="18" t="s">
        <v>2001</v>
      </c>
      <c r="G614" s="18" t="s">
        <v>672</v>
      </c>
      <c r="H614" s="18" t="s">
        <v>26</v>
      </c>
      <c r="I614" s="18" t="s">
        <v>19</v>
      </c>
      <c r="J614" s="18" t="s">
        <v>20</v>
      </c>
      <c r="K614" s="18">
        <v>70</v>
      </c>
      <c r="L614" s="18" t="s">
        <v>21</v>
      </c>
      <c r="M614" s="20"/>
      <c r="N614" s="20"/>
      <c r="O614" s="20"/>
      <c r="P614" s="20"/>
      <c r="Q614" s="20"/>
      <c r="R614" s="20"/>
      <c r="S614" s="20"/>
      <c r="T614" s="20"/>
      <c r="U614" s="20"/>
    </row>
    <row r="615" spans="1:154" ht="51.75" customHeight="1">
      <c r="A615" s="17">
        <v>609</v>
      </c>
      <c r="B615" s="110" t="s">
        <v>2002</v>
      </c>
      <c r="C615" s="110" t="str">
        <f>HYPERLINK("https://www.pulsary.com.ua/shop/index.php?id_product=132&amp;controller=product&amp;id_lang=3","""Писати або жити"" ")</f>
        <v xml:space="preserve">"Писати або жити" </v>
      </c>
      <c r="D615" s="110" t="s">
        <v>2003</v>
      </c>
      <c r="E615" s="77">
        <v>2017</v>
      </c>
      <c r="F615" s="36" t="s">
        <v>2004</v>
      </c>
      <c r="G615" s="36" t="s">
        <v>167</v>
      </c>
      <c r="H615" s="36" t="s">
        <v>775</v>
      </c>
      <c r="I615" s="36" t="s">
        <v>2005</v>
      </c>
      <c r="J615" s="36" t="s">
        <v>20</v>
      </c>
      <c r="K615" s="36">
        <v>80</v>
      </c>
      <c r="L615" s="36" t="s">
        <v>21</v>
      </c>
      <c r="M615" s="20"/>
      <c r="N615" s="20"/>
      <c r="O615" s="20"/>
      <c r="P615" s="20"/>
      <c r="Q615" s="20"/>
      <c r="R615" s="20"/>
      <c r="S615" s="20"/>
      <c r="T615" s="20"/>
      <c r="U615" s="20"/>
    </row>
    <row r="616" spans="1:154" ht="50.25" customHeight="1">
      <c r="A616" s="17">
        <v>610</v>
      </c>
      <c r="B616" s="110" t="s">
        <v>2006</v>
      </c>
      <c r="C616" s="110" t="str">
        <f>HYPERLINK(" https://www.pulsary.com.ua/shop/index.php?id_product=126&amp;controller=product&amp;id_lang=3","""Чотири короткі п`єси"" ")</f>
        <v xml:space="preserve">"Чотири короткі п`єси" </v>
      </c>
      <c r="D616" s="110" t="s">
        <v>2003</v>
      </c>
      <c r="E616" s="77">
        <v>2017</v>
      </c>
      <c r="F616" s="36" t="s">
        <v>2007</v>
      </c>
      <c r="G616" s="36" t="s">
        <v>918</v>
      </c>
      <c r="H616" s="36" t="s">
        <v>377</v>
      </c>
      <c r="I616" s="36" t="s">
        <v>2005</v>
      </c>
      <c r="J616" s="36" t="s">
        <v>2008</v>
      </c>
      <c r="K616" s="36">
        <v>80</v>
      </c>
      <c r="L616" s="36" t="s">
        <v>21</v>
      </c>
      <c r="M616" s="20"/>
      <c r="N616" s="20"/>
      <c r="O616" s="20"/>
      <c r="P616" s="20"/>
      <c r="Q616" s="20"/>
      <c r="R616" s="20"/>
      <c r="S616" s="20"/>
      <c r="T616" s="20"/>
      <c r="U616" s="20"/>
    </row>
    <row r="617" spans="1:154" ht="39" customHeight="1">
      <c r="A617" s="17">
        <v>611</v>
      </c>
      <c r="B617" s="110" t="s">
        <v>2009</v>
      </c>
      <c r="C617" s="110" t="str">
        <f>HYPERLINK(" https://www.pulsary.com.ua/shop/index.php?id_product=127&amp;controller=product&amp;id_lang=3","""Люди й кіборги""")</f>
        <v>"Люди й кіборги"</v>
      </c>
      <c r="D617" s="110" t="s">
        <v>2003</v>
      </c>
      <c r="E617" s="77">
        <v>2017</v>
      </c>
      <c r="F617" s="36" t="s">
        <v>2010</v>
      </c>
      <c r="G617" s="36" t="s">
        <v>918</v>
      </c>
      <c r="H617" s="36" t="s">
        <v>377</v>
      </c>
      <c r="I617" s="36" t="s">
        <v>27</v>
      </c>
      <c r="J617" s="36" t="s">
        <v>20</v>
      </c>
      <c r="K617" s="36">
        <v>100</v>
      </c>
      <c r="L617" s="36" t="s">
        <v>21</v>
      </c>
      <c r="M617" s="20"/>
      <c r="N617" s="20"/>
      <c r="O617" s="20"/>
      <c r="P617" s="20"/>
      <c r="Q617" s="20"/>
      <c r="R617" s="20"/>
      <c r="S617" s="20"/>
      <c r="T617" s="20"/>
      <c r="U617" s="20"/>
    </row>
    <row r="618" spans="1:154" s="13" customFormat="1" ht="39" customHeight="1">
      <c r="A618" s="17">
        <v>612</v>
      </c>
      <c r="B618" s="98" t="s">
        <v>2011</v>
      </c>
      <c r="C618" s="98" t="s">
        <v>2012</v>
      </c>
      <c r="D618" s="98" t="s">
        <v>15</v>
      </c>
      <c r="E618" s="65">
        <v>2018</v>
      </c>
      <c r="F618" s="19" t="s">
        <v>2013</v>
      </c>
      <c r="G618" s="19" t="s">
        <v>72</v>
      </c>
      <c r="H618" s="19" t="s">
        <v>126</v>
      </c>
      <c r="I618" s="19" t="s">
        <v>19</v>
      </c>
      <c r="J618" s="19" t="s">
        <v>20</v>
      </c>
      <c r="K618" s="19">
        <v>80</v>
      </c>
      <c r="L618" s="19" t="s">
        <v>21</v>
      </c>
      <c r="M618" s="20"/>
      <c r="N618" s="20"/>
      <c r="O618" s="20"/>
      <c r="P618" s="20"/>
      <c r="Q618" s="20"/>
      <c r="R618" s="20"/>
      <c r="S618" s="20"/>
      <c r="T618" s="20"/>
      <c r="U618" s="20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</row>
    <row r="619" spans="1:154" ht="39" customHeight="1">
      <c r="A619" s="17">
        <v>613</v>
      </c>
      <c r="B619" s="110" t="s">
        <v>2014</v>
      </c>
      <c r="C619" s="110" t="s">
        <v>2015</v>
      </c>
      <c r="D619" s="110" t="s">
        <v>383</v>
      </c>
      <c r="E619" s="77">
        <v>2018</v>
      </c>
      <c r="F619" s="36" t="s">
        <v>2016</v>
      </c>
      <c r="G619" s="36" t="s">
        <v>682</v>
      </c>
      <c r="H619" s="36" t="s">
        <v>1388</v>
      </c>
      <c r="I619" s="36" t="s">
        <v>19</v>
      </c>
      <c r="J619" s="36" t="s">
        <v>163</v>
      </c>
      <c r="K619" s="36">
        <v>150</v>
      </c>
      <c r="L619" s="36" t="s">
        <v>39</v>
      </c>
      <c r="M619" s="20"/>
      <c r="N619" s="20"/>
      <c r="O619" s="20"/>
      <c r="P619" s="20"/>
      <c r="Q619" s="20"/>
      <c r="R619" s="20"/>
      <c r="S619" s="20"/>
      <c r="T619" s="20"/>
      <c r="U619" s="20"/>
    </row>
    <row r="620" spans="1:154" ht="39" customHeight="1">
      <c r="A620" s="17">
        <v>614</v>
      </c>
      <c r="B620" s="110" t="s">
        <v>1736</v>
      </c>
      <c r="C620" s="110" t="s">
        <v>2017</v>
      </c>
      <c r="D620" s="110" t="s">
        <v>383</v>
      </c>
      <c r="E620" s="77">
        <v>2017</v>
      </c>
      <c r="F620" s="36" t="s">
        <v>2018</v>
      </c>
      <c r="G620" s="36" t="s">
        <v>682</v>
      </c>
      <c r="H620" s="36" t="s">
        <v>2019</v>
      </c>
      <c r="I620" s="36" t="s">
        <v>378</v>
      </c>
      <c r="J620" s="36" t="s">
        <v>20</v>
      </c>
      <c r="K620" s="36">
        <v>80</v>
      </c>
      <c r="L620" s="36" t="s">
        <v>2020</v>
      </c>
      <c r="M620" s="20"/>
      <c r="N620" s="20"/>
      <c r="O620" s="20"/>
      <c r="P620" s="20"/>
      <c r="Q620" s="20"/>
      <c r="R620" s="20"/>
      <c r="S620" s="20"/>
      <c r="T620" s="20"/>
      <c r="U620" s="20"/>
    </row>
    <row r="621" spans="1:154" ht="39" customHeight="1">
      <c r="A621" s="17">
        <v>615</v>
      </c>
      <c r="B621" s="110" t="s">
        <v>2021</v>
      </c>
      <c r="C621" s="110" t="s">
        <v>2022</v>
      </c>
      <c r="D621" s="110" t="s">
        <v>383</v>
      </c>
      <c r="E621" s="77">
        <v>2017</v>
      </c>
      <c r="F621" s="36" t="s">
        <v>2023</v>
      </c>
      <c r="G621" s="36" t="s">
        <v>304</v>
      </c>
      <c r="H621" s="36" t="s">
        <v>2019</v>
      </c>
      <c r="I621" s="36" t="s">
        <v>378</v>
      </c>
      <c r="J621" s="36" t="s">
        <v>20</v>
      </c>
      <c r="K621" s="36">
        <v>100</v>
      </c>
      <c r="L621" s="36" t="s">
        <v>21</v>
      </c>
      <c r="M621" s="20"/>
      <c r="N621" s="20"/>
      <c r="O621" s="20"/>
      <c r="P621" s="20"/>
      <c r="Q621" s="20"/>
      <c r="R621" s="20"/>
      <c r="S621" s="20"/>
      <c r="T621" s="20"/>
      <c r="U621" s="20"/>
    </row>
    <row r="622" spans="1:154" ht="60.75" customHeight="1">
      <c r="A622" s="17">
        <v>616</v>
      </c>
      <c r="B622" s="110" t="s">
        <v>2024</v>
      </c>
      <c r="C622" s="110" t="s">
        <v>2025</v>
      </c>
      <c r="D622" s="110" t="s">
        <v>383</v>
      </c>
      <c r="E622" s="77">
        <v>2018</v>
      </c>
      <c r="F622" s="36" t="s">
        <v>2026</v>
      </c>
      <c r="G622" s="36" t="s">
        <v>462</v>
      </c>
      <c r="H622" s="36" t="s">
        <v>1766</v>
      </c>
      <c r="I622" s="36" t="s">
        <v>19</v>
      </c>
      <c r="J622" s="36" t="s">
        <v>20</v>
      </c>
      <c r="K622" s="36">
        <v>100</v>
      </c>
      <c r="L622" s="36" t="s">
        <v>39</v>
      </c>
      <c r="M622" s="20"/>
      <c r="N622" s="20"/>
      <c r="O622" s="20"/>
      <c r="P622" s="20"/>
      <c r="Q622" s="20"/>
      <c r="R622" s="20"/>
      <c r="S622" s="20"/>
      <c r="T622" s="20"/>
      <c r="U622" s="20"/>
    </row>
    <row r="623" spans="1:154" ht="48.75" customHeight="1">
      <c r="A623" s="17">
        <v>617</v>
      </c>
      <c r="B623" s="110" t="s">
        <v>2027</v>
      </c>
      <c r="C623" s="110" t="s">
        <v>2028</v>
      </c>
      <c r="D623" s="110" t="s">
        <v>383</v>
      </c>
      <c r="E623" s="77">
        <v>2018</v>
      </c>
      <c r="F623" s="36" t="s">
        <v>2029</v>
      </c>
      <c r="G623" s="36" t="s">
        <v>97</v>
      </c>
      <c r="H623" s="36" t="s">
        <v>1766</v>
      </c>
      <c r="I623" s="36" t="s">
        <v>19</v>
      </c>
      <c r="J623" s="36" t="s">
        <v>20</v>
      </c>
      <c r="K623" s="36">
        <v>100</v>
      </c>
      <c r="L623" s="36" t="s">
        <v>39</v>
      </c>
      <c r="M623" s="20"/>
      <c r="N623" s="20"/>
      <c r="O623" s="20"/>
      <c r="P623" s="20"/>
      <c r="Q623" s="20"/>
      <c r="R623" s="20"/>
      <c r="S623" s="20"/>
      <c r="T623" s="20"/>
      <c r="U623" s="20"/>
    </row>
    <row r="624" spans="1:154" ht="66" customHeight="1">
      <c r="A624" s="17">
        <v>618</v>
      </c>
      <c r="B624" s="110" t="s">
        <v>2030</v>
      </c>
      <c r="C624" s="110" t="s">
        <v>2031</v>
      </c>
      <c r="D624" s="110" t="s">
        <v>383</v>
      </c>
      <c r="E624" s="77">
        <v>2018</v>
      </c>
      <c r="F624" s="36" t="s">
        <v>2032</v>
      </c>
      <c r="G624" s="36" t="s">
        <v>97</v>
      </c>
      <c r="H624" s="36" t="s">
        <v>1766</v>
      </c>
      <c r="I624" s="36" t="s">
        <v>19</v>
      </c>
      <c r="J624" s="36" t="s">
        <v>20</v>
      </c>
      <c r="K624" s="36">
        <v>100</v>
      </c>
      <c r="L624" s="36" t="s">
        <v>39</v>
      </c>
      <c r="M624" s="20"/>
      <c r="N624" s="20"/>
      <c r="O624" s="20"/>
      <c r="P624" s="20"/>
      <c r="Q624" s="20"/>
      <c r="R624" s="20"/>
      <c r="S624" s="20"/>
      <c r="T624" s="20"/>
      <c r="U624" s="20"/>
    </row>
    <row r="625" spans="1:154" ht="78" customHeight="1">
      <c r="A625" s="17">
        <v>619</v>
      </c>
      <c r="B625" s="110" t="s">
        <v>2033</v>
      </c>
      <c r="C625" s="110" t="s">
        <v>2034</v>
      </c>
      <c r="D625" s="110" t="s">
        <v>383</v>
      </c>
      <c r="E625" s="77">
        <v>2018</v>
      </c>
      <c r="F625" s="36" t="s">
        <v>2035</v>
      </c>
      <c r="G625" s="36" t="s">
        <v>97</v>
      </c>
      <c r="H625" s="36" t="s">
        <v>1766</v>
      </c>
      <c r="I625" s="36" t="s">
        <v>19</v>
      </c>
      <c r="J625" s="36" t="s">
        <v>20</v>
      </c>
      <c r="K625" s="36">
        <v>100</v>
      </c>
      <c r="L625" s="36" t="s">
        <v>39</v>
      </c>
      <c r="M625" s="20"/>
      <c r="N625" s="20"/>
      <c r="O625" s="20"/>
      <c r="P625" s="20"/>
      <c r="Q625" s="20"/>
      <c r="R625" s="20"/>
      <c r="S625" s="20"/>
      <c r="T625" s="20"/>
      <c r="U625" s="20"/>
    </row>
    <row r="626" spans="1:154" ht="39" customHeight="1">
      <c r="A626" s="17">
        <v>620</v>
      </c>
      <c r="B626" s="110" t="s">
        <v>2036</v>
      </c>
      <c r="C626" s="110" t="s">
        <v>2037</v>
      </c>
      <c r="D626" s="110" t="s">
        <v>383</v>
      </c>
      <c r="E626" s="77">
        <v>2017</v>
      </c>
      <c r="F626" s="36" t="s">
        <v>2038</v>
      </c>
      <c r="G626" s="36" t="s">
        <v>1266</v>
      </c>
      <c r="H626" s="36" t="s">
        <v>2039</v>
      </c>
      <c r="I626" s="36" t="s">
        <v>19</v>
      </c>
      <c r="J626" s="36" t="s">
        <v>163</v>
      </c>
      <c r="K626" s="36">
        <v>170</v>
      </c>
      <c r="L626" s="36" t="s">
        <v>39</v>
      </c>
      <c r="M626" s="20"/>
      <c r="N626" s="20"/>
      <c r="O626" s="20"/>
      <c r="P626" s="20"/>
      <c r="Q626" s="20"/>
      <c r="R626" s="20"/>
      <c r="S626" s="20"/>
      <c r="T626" s="20"/>
      <c r="U626" s="20"/>
    </row>
    <row r="627" spans="1:154" ht="39" customHeight="1">
      <c r="A627" s="17">
        <v>621</v>
      </c>
      <c r="B627" s="110" t="s">
        <v>2040</v>
      </c>
      <c r="C627" s="110" t="s">
        <v>2041</v>
      </c>
      <c r="D627" s="110" t="s">
        <v>383</v>
      </c>
      <c r="E627" s="77">
        <v>2017</v>
      </c>
      <c r="F627" s="36" t="s">
        <v>2042</v>
      </c>
      <c r="G627" s="36" t="s">
        <v>143</v>
      </c>
      <c r="H627" s="36" t="s">
        <v>194</v>
      </c>
      <c r="I627" s="36" t="s">
        <v>19</v>
      </c>
      <c r="J627" s="36" t="s">
        <v>20</v>
      </c>
      <c r="K627" s="36">
        <v>80</v>
      </c>
      <c r="L627" s="36" t="s">
        <v>21</v>
      </c>
      <c r="M627" s="20"/>
      <c r="N627" s="20"/>
      <c r="O627" s="20"/>
      <c r="P627" s="20"/>
      <c r="Q627" s="20"/>
      <c r="R627" s="20"/>
      <c r="S627" s="20"/>
      <c r="T627" s="20"/>
      <c r="U627" s="20"/>
    </row>
    <row r="628" spans="1:154" ht="39" customHeight="1">
      <c r="A628" s="17">
        <v>622</v>
      </c>
      <c r="B628" s="110" t="s">
        <v>2043</v>
      </c>
      <c r="C628" s="110" t="s">
        <v>2044</v>
      </c>
      <c r="D628" s="110" t="s">
        <v>383</v>
      </c>
      <c r="E628" s="77">
        <v>2018</v>
      </c>
      <c r="F628" s="36" t="s">
        <v>2045</v>
      </c>
      <c r="G628" s="36" t="s">
        <v>516</v>
      </c>
      <c r="H628" s="36" t="s">
        <v>194</v>
      </c>
      <c r="I628" s="36" t="s">
        <v>19</v>
      </c>
      <c r="J628" s="36" t="s">
        <v>20</v>
      </c>
      <c r="K628" s="36">
        <v>80</v>
      </c>
      <c r="L628" s="36" t="s">
        <v>21</v>
      </c>
      <c r="M628" s="20"/>
      <c r="N628" s="20"/>
      <c r="O628" s="20"/>
      <c r="P628" s="20"/>
      <c r="Q628" s="20"/>
      <c r="R628" s="20"/>
      <c r="S628" s="20"/>
      <c r="T628" s="20"/>
      <c r="U628" s="20"/>
    </row>
    <row r="629" spans="1:154" ht="39" customHeight="1">
      <c r="A629" s="17">
        <v>623</v>
      </c>
      <c r="B629" s="110" t="s">
        <v>2046</v>
      </c>
      <c r="C629" s="110" t="s">
        <v>2047</v>
      </c>
      <c r="D629" s="110" t="s">
        <v>383</v>
      </c>
      <c r="E629" s="77">
        <v>2018</v>
      </c>
      <c r="F629" s="36" t="s">
        <v>2048</v>
      </c>
      <c r="G629" s="36" t="s">
        <v>203</v>
      </c>
      <c r="H629" s="36" t="s">
        <v>194</v>
      </c>
      <c r="I629" s="36" t="s">
        <v>19</v>
      </c>
      <c r="J629" s="36" t="s">
        <v>20</v>
      </c>
      <c r="K629" s="36">
        <v>80</v>
      </c>
      <c r="L629" s="36" t="s">
        <v>21</v>
      </c>
      <c r="M629" s="20"/>
      <c r="N629" s="20"/>
      <c r="O629" s="20"/>
      <c r="P629" s="20"/>
      <c r="Q629" s="20"/>
      <c r="R629" s="20"/>
      <c r="S629" s="20"/>
      <c r="T629" s="20"/>
      <c r="U629" s="20"/>
    </row>
    <row r="630" spans="1:154" ht="39" customHeight="1">
      <c r="A630" s="17">
        <v>624</v>
      </c>
      <c r="B630" s="110" t="s">
        <v>2049</v>
      </c>
      <c r="C630" s="110" t="s">
        <v>2050</v>
      </c>
      <c r="D630" s="110" t="s">
        <v>383</v>
      </c>
      <c r="E630" s="77">
        <v>2017</v>
      </c>
      <c r="F630" s="36" t="s">
        <v>2051</v>
      </c>
      <c r="G630" s="36" t="s">
        <v>244</v>
      </c>
      <c r="H630" s="36" t="s">
        <v>194</v>
      </c>
      <c r="I630" s="36" t="s">
        <v>19</v>
      </c>
      <c r="J630" s="36" t="s">
        <v>20</v>
      </c>
      <c r="K630" s="36">
        <v>80</v>
      </c>
      <c r="L630" s="36" t="s">
        <v>21</v>
      </c>
      <c r="M630" s="20"/>
      <c r="N630" s="20"/>
      <c r="O630" s="20"/>
      <c r="P630" s="20"/>
      <c r="Q630" s="20"/>
      <c r="R630" s="20"/>
      <c r="S630" s="20"/>
      <c r="T630" s="20"/>
      <c r="U630" s="20"/>
    </row>
    <row r="631" spans="1:154" ht="39" customHeight="1">
      <c r="A631" s="17">
        <v>625</v>
      </c>
      <c r="B631" s="110" t="s">
        <v>2052</v>
      </c>
      <c r="C631" s="110" t="s">
        <v>2053</v>
      </c>
      <c r="D631" s="110" t="s">
        <v>383</v>
      </c>
      <c r="E631" s="77">
        <v>2017</v>
      </c>
      <c r="F631" s="36" t="s">
        <v>2054</v>
      </c>
      <c r="G631" s="36" t="s">
        <v>672</v>
      </c>
      <c r="H631" s="36" t="s">
        <v>194</v>
      </c>
      <c r="I631" s="36" t="s">
        <v>19</v>
      </c>
      <c r="J631" s="36" t="s">
        <v>20</v>
      </c>
      <c r="K631" s="36">
        <v>80</v>
      </c>
      <c r="L631" s="36" t="s">
        <v>21</v>
      </c>
      <c r="M631" s="20"/>
      <c r="N631" s="20"/>
      <c r="O631" s="20"/>
      <c r="P631" s="20"/>
      <c r="Q631" s="20"/>
      <c r="R631" s="20"/>
      <c r="S631" s="20"/>
      <c r="T631" s="20"/>
      <c r="U631" s="20"/>
    </row>
    <row r="632" spans="1:154" ht="39" customHeight="1">
      <c r="A632" s="17">
        <v>626</v>
      </c>
      <c r="B632" s="116" t="s">
        <v>2055</v>
      </c>
      <c r="C632" s="116" t="s">
        <v>2056</v>
      </c>
      <c r="D632" s="116" t="s">
        <v>387</v>
      </c>
      <c r="E632" s="84">
        <v>2018</v>
      </c>
      <c r="F632" s="44" t="s">
        <v>2057</v>
      </c>
      <c r="G632" s="44" t="s">
        <v>140</v>
      </c>
      <c r="H632" s="44" t="s">
        <v>194</v>
      </c>
      <c r="I632" s="44" t="s">
        <v>27</v>
      </c>
      <c r="J632" s="44" t="s">
        <v>28</v>
      </c>
      <c r="K632" s="44">
        <v>60</v>
      </c>
      <c r="L632" s="44" t="s">
        <v>21</v>
      </c>
      <c r="M632" s="20"/>
      <c r="N632" s="20"/>
      <c r="O632" s="20"/>
      <c r="P632" s="20"/>
      <c r="Q632" s="20"/>
      <c r="R632" s="20"/>
      <c r="S632" s="20"/>
      <c r="T632" s="20"/>
      <c r="U632" s="20"/>
    </row>
    <row r="633" spans="1:154" ht="39" customHeight="1">
      <c r="A633" s="17">
        <v>627</v>
      </c>
      <c r="B633" s="116" t="s">
        <v>2058</v>
      </c>
      <c r="C633" s="116" t="s">
        <v>2059</v>
      </c>
      <c r="D633" s="116" t="s">
        <v>387</v>
      </c>
      <c r="E633" s="84">
        <v>2018</v>
      </c>
      <c r="F633" s="44" t="s">
        <v>2060</v>
      </c>
      <c r="G633" s="44" t="s">
        <v>672</v>
      </c>
      <c r="H633" s="44" t="s">
        <v>194</v>
      </c>
      <c r="I633" s="44" t="s">
        <v>27</v>
      </c>
      <c r="J633" s="44" t="s">
        <v>28</v>
      </c>
      <c r="K633" s="44">
        <v>60</v>
      </c>
      <c r="L633" s="44" t="s">
        <v>21</v>
      </c>
      <c r="M633" s="20"/>
      <c r="N633" s="20"/>
      <c r="O633" s="20"/>
      <c r="P633" s="20"/>
      <c r="Q633" s="20"/>
      <c r="R633" s="20"/>
      <c r="S633" s="20"/>
      <c r="T633" s="20"/>
      <c r="U633" s="20"/>
    </row>
    <row r="634" spans="1:154" ht="39" customHeight="1">
      <c r="A634" s="17">
        <v>628</v>
      </c>
      <c r="B634" s="116" t="s">
        <v>2061</v>
      </c>
      <c r="C634" s="116" t="s">
        <v>2062</v>
      </c>
      <c r="D634" s="116" t="s">
        <v>387</v>
      </c>
      <c r="E634" s="84">
        <v>2018</v>
      </c>
      <c r="F634" s="44" t="s">
        <v>2063</v>
      </c>
      <c r="G634" s="44" t="s">
        <v>672</v>
      </c>
      <c r="H634" s="44" t="s">
        <v>194</v>
      </c>
      <c r="I634" s="44" t="s">
        <v>27</v>
      </c>
      <c r="J634" s="44" t="s">
        <v>28</v>
      </c>
      <c r="K634" s="44">
        <v>60</v>
      </c>
      <c r="L634" s="44" t="s">
        <v>21</v>
      </c>
      <c r="M634" s="20"/>
      <c r="N634" s="20"/>
      <c r="O634" s="20"/>
      <c r="P634" s="20"/>
      <c r="Q634" s="20"/>
      <c r="R634" s="20"/>
      <c r="S634" s="20"/>
      <c r="T634" s="20"/>
      <c r="U634" s="20"/>
    </row>
    <row r="635" spans="1:154" ht="39" customHeight="1">
      <c r="A635" s="17">
        <v>629</v>
      </c>
      <c r="B635" s="116" t="s">
        <v>2064</v>
      </c>
      <c r="C635" s="116" t="s">
        <v>2065</v>
      </c>
      <c r="D635" s="116" t="s">
        <v>387</v>
      </c>
      <c r="E635" s="84">
        <v>2018</v>
      </c>
      <c r="F635" s="44" t="s">
        <v>2066</v>
      </c>
      <c r="G635" s="44" t="s">
        <v>853</v>
      </c>
      <c r="H635" s="44" t="s">
        <v>194</v>
      </c>
      <c r="I635" s="44" t="s">
        <v>27</v>
      </c>
      <c r="J635" s="44" t="s">
        <v>28</v>
      </c>
      <c r="K635" s="44">
        <v>70</v>
      </c>
      <c r="L635" s="44" t="s">
        <v>21</v>
      </c>
      <c r="M635" s="20"/>
      <c r="N635" s="20"/>
      <c r="O635" s="20"/>
      <c r="P635" s="20"/>
      <c r="Q635" s="20"/>
      <c r="R635" s="20"/>
      <c r="S635" s="20"/>
      <c r="T635" s="20"/>
      <c r="U635" s="20"/>
    </row>
    <row r="636" spans="1:154" ht="56.25" customHeight="1">
      <c r="A636" s="17">
        <v>630</v>
      </c>
      <c r="B636" s="116" t="s">
        <v>2067</v>
      </c>
      <c r="C636" s="116" t="s">
        <v>2068</v>
      </c>
      <c r="D636" s="116" t="s">
        <v>387</v>
      </c>
      <c r="E636" s="84">
        <v>2018</v>
      </c>
      <c r="F636" s="44" t="s">
        <v>2069</v>
      </c>
      <c r="G636" s="44" t="s">
        <v>726</v>
      </c>
      <c r="H636" s="44" t="s">
        <v>102</v>
      </c>
      <c r="I636" s="44" t="s">
        <v>27</v>
      </c>
      <c r="J636" s="44" t="s">
        <v>163</v>
      </c>
      <c r="K636" s="44">
        <v>115</v>
      </c>
      <c r="L636" s="44" t="s">
        <v>39</v>
      </c>
      <c r="M636" s="20"/>
      <c r="N636" s="20"/>
      <c r="O636" s="20"/>
      <c r="P636" s="20"/>
      <c r="Q636" s="20"/>
      <c r="R636" s="20"/>
      <c r="S636" s="20"/>
      <c r="T636" s="20"/>
      <c r="U636" s="20"/>
    </row>
    <row r="637" spans="1:154" ht="39" customHeight="1">
      <c r="A637" s="17">
        <v>631</v>
      </c>
      <c r="B637" s="116" t="s">
        <v>2070</v>
      </c>
      <c r="C637" s="116" t="s">
        <v>2071</v>
      </c>
      <c r="D637" s="116" t="s">
        <v>387</v>
      </c>
      <c r="E637" s="84">
        <v>2018</v>
      </c>
      <c r="F637" s="44" t="s">
        <v>2072</v>
      </c>
      <c r="G637" s="44" t="s">
        <v>2073</v>
      </c>
      <c r="H637" s="44" t="s">
        <v>241</v>
      </c>
      <c r="I637" s="44" t="s">
        <v>27</v>
      </c>
      <c r="J637" s="44" t="s">
        <v>28</v>
      </c>
      <c r="K637" s="44">
        <v>60</v>
      </c>
      <c r="L637" s="44" t="s">
        <v>21</v>
      </c>
      <c r="M637" s="20"/>
      <c r="N637" s="20"/>
      <c r="O637" s="20"/>
      <c r="P637" s="20"/>
      <c r="Q637" s="20"/>
      <c r="R637" s="20"/>
      <c r="S637" s="20"/>
      <c r="T637" s="20"/>
      <c r="U637" s="20"/>
    </row>
    <row r="638" spans="1:154" ht="39" customHeight="1">
      <c r="A638" s="17">
        <v>632</v>
      </c>
      <c r="B638" s="116" t="s">
        <v>1533</v>
      </c>
      <c r="C638" s="116" t="s">
        <v>2074</v>
      </c>
      <c r="D638" s="116" t="s">
        <v>387</v>
      </c>
      <c r="E638" s="84">
        <v>2017</v>
      </c>
      <c r="F638" s="44" t="s">
        <v>2075</v>
      </c>
      <c r="G638" s="44" t="s">
        <v>152</v>
      </c>
      <c r="H638" s="44" t="s">
        <v>194</v>
      </c>
      <c r="I638" s="44" t="s">
        <v>27</v>
      </c>
      <c r="J638" s="44" t="s">
        <v>28</v>
      </c>
      <c r="K638" s="44">
        <v>60</v>
      </c>
      <c r="L638" s="44" t="s">
        <v>21</v>
      </c>
      <c r="M638" s="20"/>
      <c r="N638" s="20"/>
      <c r="O638" s="20"/>
      <c r="P638" s="20"/>
      <c r="Q638" s="20"/>
      <c r="R638" s="20"/>
      <c r="S638" s="20"/>
      <c r="T638" s="20"/>
      <c r="U638" s="20"/>
    </row>
    <row r="639" spans="1:154" ht="39" customHeight="1">
      <c r="A639" s="17">
        <v>633</v>
      </c>
      <c r="B639" s="116" t="s">
        <v>2076</v>
      </c>
      <c r="C639" s="116" t="s">
        <v>2077</v>
      </c>
      <c r="D639" s="116" t="s">
        <v>387</v>
      </c>
      <c r="E639" s="84">
        <v>2018</v>
      </c>
      <c r="F639" s="44" t="s">
        <v>2078</v>
      </c>
      <c r="G639" s="44" t="s">
        <v>219</v>
      </c>
      <c r="H639" s="44" t="s">
        <v>194</v>
      </c>
      <c r="I639" s="44" t="s">
        <v>27</v>
      </c>
      <c r="J639" s="44" t="s">
        <v>28</v>
      </c>
      <c r="K639" s="44">
        <v>60</v>
      </c>
      <c r="L639" s="44" t="s">
        <v>21</v>
      </c>
      <c r="M639" s="20"/>
      <c r="N639" s="20"/>
      <c r="O639" s="20"/>
      <c r="P639" s="20"/>
      <c r="Q639" s="20"/>
      <c r="R639" s="20"/>
      <c r="S639" s="20"/>
      <c r="T639" s="20"/>
      <c r="U639" s="20"/>
    </row>
    <row r="640" spans="1:154" s="8" customFormat="1" ht="39" customHeight="1">
      <c r="A640" s="17">
        <v>634</v>
      </c>
      <c r="B640" s="109" t="s">
        <v>2079</v>
      </c>
      <c r="C640" s="109" t="s">
        <v>2080</v>
      </c>
      <c r="D640" s="109" t="s">
        <v>2081</v>
      </c>
      <c r="E640" s="76">
        <v>2018</v>
      </c>
      <c r="F640" s="22" t="s">
        <v>2082</v>
      </c>
      <c r="G640" s="22" t="s">
        <v>107</v>
      </c>
      <c r="H640" s="22" t="s">
        <v>2083</v>
      </c>
      <c r="I640" s="22" t="s">
        <v>27</v>
      </c>
      <c r="J640" s="22" t="s">
        <v>28</v>
      </c>
      <c r="K640" s="22">
        <v>60</v>
      </c>
      <c r="L640" s="22" t="s">
        <v>21</v>
      </c>
      <c r="M640" s="20"/>
      <c r="N640" s="20"/>
      <c r="O640" s="20"/>
      <c r="P640" s="20"/>
      <c r="Q640" s="20"/>
      <c r="R640" s="20"/>
      <c r="S640" s="20"/>
      <c r="T640" s="20"/>
      <c r="U640" s="20"/>
      <c r="EE640" s="16"/>
      <c r="EF640" s="16"/>
      <c r="EG640" s="16"/>
      <c r="EH640" s="16"/>
      <c r="EI640" s="16"/>
      <c r="EJ640" s="16"/>
      <c r="EK640" s="16"/>
      <c r="EL640" s="16"/>
      <c r="EM640" s="16"/>
      <c r="EN640" s="16"/>
      <c r="EO640" s="16"/>
      <c r="EP640" s="16"/>
      <c r="EQ640" s="16"/>
      <c r="ER640" s="16"/>
      <c r="ES640" s="16"/>
      <c r="ET640" s="16"/>
      <c r="EU640" s="16"/>
      <c r="EV640" s="16"/>
      <c r="EW640" s="16"/>
      <c r="EX640" s="16"/>
    </row>
    <row r="641" spans="1:154" ht="39" customHeight="1">
      <c r="A641" s="17">
        <v>635</v>
      </c>
      <c r="B641" s="110" t="s">
        <v>2084</v>
      </c>
      <c r="C641" s="110" t="s">
        <v>2085</v>
      </c>
      <c r="D641" s="110" t="s">
        <v>1796</v>
      </c>
      <c r="E641" s="77">
        <v>2017</v>
      </c>
      <c r="F641" s="36" t="s">
        <v>2086</v>
      </c>
      <c r="G641" s="36" t="s">
        <v>157</v>
      </c>
      <c r="H641" s="36" t="s">
        <v>50</v>
      </c>
      <c r="I641" s="36" t="s">
        <v>27</v>
      </c>
      <c r="J641" s="36" t="s">
        <v>28</v>
      </c>
      <c r="K641" s="36">
        <v>65</v>
      </c>
      <c r="L641" s="36" t="s">
        <v>21</v>
      </c>
      <c r="M641" s="20"/>
      <c r="N641" s="20"/>
      <c r="O641" s="20"/>
      <c r="P641" s="20"/>
      <c r="Q641" s="20"/>
      <c r="R641" s="20"/>
      <c r="S641" s="20"/>
      <c r="T641" s="20"/>
      <c r="U641" s="20"/>
    </row>
    <row r="642" spans="1:154" ht="39" customHeight="1">
      <c r="A642" s="17">
        <v>636</v>
      </c>
      <c r="B642" s="110" t="s">
        <v>2087</v>
      </c>
      <c r="C642" s="110" t="s">
        <v>2088</v>
      </c>
      <c r="D642" s="110" t="s">
        <v>1796</v>
      </c>
      <c r="E642" s="77">
        <v>2018</v>
      </c>
      <c r="F642" s="36" t="s">
        <v>2089</v>
      </c>
      <c r="G642" s="36" t="s">
        <v>157</v>
      </c>
      <c r="H642" s="36" t="s">
        <v>50</v>
      </c>
      <c r="I642" s="36" t="s">
        <v>27</v>
      </c>
      <c r="J642" s="36" t="s">
        <v>28</v>
      </c>
      <c r="K642" s="36">
        <v>65</v>
      </c>
      <c r="L642" s="36" t="s">
        <v>21</v>
      </c>
      <c r="M642" s="20"/>
      <c r="N642" s="20"/>
      <c r="O642" s="20"/>
      <c r="P642" s="20"/>
      <c r="Q642" s="20"/>
      <c r="R642" s="20"/>
      <c r="S642" s="20"/>
      <c r="T642" s="20"/>
      <c r="U642" s="20"/>
    </row>
    <row r="643" spans="1:154" ht="39" customHeight="1">
      <c r="A643" s="17">
        <v>637</v>
      </c>
      <c r="B643" s="110" t="s">
        <v>2090</v>
      </c>
      <c r="C643" s="110" t="s">
        <v>2091</v>
      </c>
      <c r="D643" s="110" t="s">
        <v>1796</v>
      </c>
      <c r="E643" s="77">
        <v>2018</v>
      </c>
      <c r="F643" s="36" t="s">
        <v>2092</v>
      </c>
      <c r="G643" s="36" t="s">
        <v>157</v>
      </c>
      <c r="H643" s="36" t="s">
        <v>50</v>
      </c>
      <c r="I643" s="36" t="s">
        <v>27</v>
      </c>
      <c r="J643" s="36" t="s">
        <v>28</v>
      </c>
      <c r="K643" s="36">
        <v>65</v>
      </c>
      <c r="L643" s="36" t="s">
        <v>21</v>
      </c>
      <c r="M643" s="20"/>
      <c r="N643" s="20"/>
      <c r="O643" s="20"/>
      <c r="P643" s="20"/>
      <c r="Q643" s="20"/>
      <c r="R643" s="20"/>
      <c r="S643" s="20"/>
      <c r="T643" s="20"/>
      <c r="U643" s="20"/>
    </row>
    <row r="644" spans="1:154" ht="63" customHeight="1">
      <c r="A644" s="17">
        <v>638</v>
      </c>
      <c r="B644" s="110" t="s">
        <v>2093</v>
      </c>
      <c r="C644" s="110" t="s">
        <v>2094</v>
      </c>
      <c r="D644" s="110" t="s">
        <v>1796</v>
      </c>
      <c r="E644" s="77">
        <v>2018</v>
      </c>
      <c r="F644" s="36" t="s">
        <v>2095</v>
      </c>
      <c r="G644" s="36" t="s">
        <v>392</v>
      </c>
      <c r="H644" s="36" t="s">
        <v>50</v>
      </c>
      <c r="I644" s="36" t="s">
        <v>27</v>
      </c>
      <c r="J644" s="36" t="s">
        <v>28</v>
      </c>
      <c r="K644" s="36">
        <v>65</v>
      </c>
      <c r="L644" s="36" t="s">
        <v>21</v>
      </c>
      <c r="M644" s="20"/>
      <c r="N644" s="20"/>
      <c r="O644" s="20"/>
      <c r="P644" s="20"/>
      <c r="Q644" s="20"/>
      <c r="R644" s="20"/>
      <c r="S644" s="20"/>
      <c r="T644" s="20"/>
      <c r="U644" s="20"/>
    </row>
    <row r="645" spans="1:154" s="8" customFormat="1" ht="50.25" customHeight="1">
      <c r="A645" s="17">
        <v>639</v>
      </c>
      <c r="B645" s="112" t="s">
        <v>2096</v>
      </c>
      <c r="C645" s="112" t="s">
        <v>2097</v>
      </c>
      <c r="D645" s="112" t="s">
        <v>206</v>
      </c>
      <c r="E645" s="79">
        <v>2017</v>
      </c>
      <c r="F645" s="38" t="s">
        <v>2098</v>
      </c>
      <c r="G645" s="38" t="s">
        <v>2099</v>
      </c>
      <c r="H645" s="38" t="s">
        <v>209</v>
      </c>
      <c r="I645" s="38" t="s">
        <v>19</v>
      </c>
      <c r="J645" s="38" t="s">
        <v>28</v>
      </c>
      <c r="K645" s="38">
        <v>60</v>
      </c>
      <c r="L645" s="38" t="s">
        <v>21</v>
      </c>
      <c r="M645" s="20"/>
      <c r="N645" s="20"/>
      <c r="O645" s="20"/>
      <c r="P645" s="20"/>
      <c r="Q645" s="20"/>
      <c r="R645" s="20"/>
      <c r="S645" s="20"/>
      <c r="T645" s="20"/>
      <c r="U645" s="20"/>
      <c r="EE645" s="16"/>
      <c r="EF645" s="16"/>
      <c r="EG645" s="16"/>
      <c r="EH645" s="16"/>
      <c r="EI645" s="16"/>
      <c r="EJ645" s="16"/>
      <c r="EK645" s="16"/>
      <c r="EL645" s="16"/>
      <c r="EM645" s="16"/>
      <c r="EN645" s="16"/>
      <c r="EO645" s="16"/>
      <c r="EP645" s="16"/>
      <c r="EQ645" s="16"/>
      <c r="ER645" s="16"/>
      <c r="ES645" s="16"/>
      <c r="ET645" s="16"/>
      <c r="EU645" s="16"/>
      <c r="EV645" s="16"/>
      <c r="EW645" s="16"/>
      <c r="EX645" s="16"/>
    </row>
    <row r="646" spans="1:154" s="8" customFormat="1" ht="39" customHeight="1">
      <c r="A646" s="17">
        <v>640</v>
      </c>
      <c r="B646" s="112" t="s">
        <v>2100</v>
      </c>
      <c r="C646" s="112" t="s">
        <v>2101</v>
      </c>
      <c r="D646" s="112" t="s">
        <v>206</v>
      </c>
      <c r="E646" s="79">
        <v>2017</v>
      </c>
      <c r="F646" s="38" t="s">
        <v>2102</v>
      </c>
      <c r="G646" s="38" t="s">
        <v>2099</v>
      </c>
      <c r="H646" s="38" t="s">
        <v>26</v>
      </c>
      <c r="I646" s="38" t="s">
        <v>19</v>
      </c>
      <c r="J646" s="38" t="s">
        <v>20</v>
      </c>
      <c r="K646" s="38">
        <v>65</v>
      </c>
      <c r="L646" s="38" t="s">
        <v>21</v>
      </c>
      <c r="M646" s="20"/>
      <c r="N646" s="20"/>
      <c r="O646" s="20"/>
      <c r="P646" s="20"/>
      <c r="Q646" s="20"/>
      <c r="R646" s="20"/>
      <c r="S646" s="20"/>
      <c r="T646" s="20"/>
      <c r="U646" s="20"/>
      <c r="EE646" s="16"/>
      <c r="EF646" s="16"/>
      <c r="EG646" s="16"/>
      <c r="EH646" s="16"/>
      <c r="EI646" s="16"/>
      <c r="EJ646" s="16"/>
      <c r="EK646" s="16"/>
      <c r="EL646" s="16"/>
      <c r="EM646" s="16"/>
      <c r="EN646" s="16"/>
      <c r="EO646" s="16"/>
      <c r="EP646" s="16"/>
      <c r="EQ646" s="16"/>
      <c r="ER646" s="16"/>
      <c r="ES646" s="16"/>
      <c r="ET646" s="16"/>
      <c r="EU646" s="16"/>
      <c r="EV646" s="16"/>
      <c r="EW646" s="16"/>
      <c r="EX646" s="16"/>
    </row>
    <row r="647" spans="1:154" ht="39" customHeight="1">
      <c r="A647" s="17">
        <v>641</v>
      </c>
      <c r="B647" s="102" t="s">
        <v>2103</v>
      </c>
      <c r="C647" s="102" t="str">
        <f>HYPERLINK("http://www.ariy.com.ua/%D1%96nternet-magazin/ukrainska_mova/normi_j_kultura_ukr._movi_faxovo%D1%97_spryamovanosti.html","Норми й культура української мови фахової спрямованости")</f>
        <v>Норми й культура української мови фахової спрямованости</v>
      </c>
      <c r="D647" s="102" t="s">
        <v>2104</v>
      </c>
      <c r="E647" s="69">
        <v>2018</v>
      </c>
      <c r="F647" s="29" t="s">
        <v>2105</v>
      </c>
      <c r="G647" s="29" t="s">
        <v>31</v>
      </c>
      <c r="H647" s="29" t="s">
        <v>194</v>
      </c>
      <c r="I647" s="29" t="s">
        <v>19</v>
      </c>
      <c r="J647" s="29" t="s">
        <v>311</v>
      </c>
      <c r="K647" s="29">
        <v>55</v>
      </c>
      <c r="L647" s="29" t="s">
        <v>21</v>
      </c>
      <c r="M647" s="20"/>
      <c r="N647" s="20"/>
      <c r="O647" s="20"/>
      <c r="P647" s="20"/>
      <c r="Q647" s="20"/>
      <c r="R647" s="20"/>
      <c r="S647" s="20"/>
      <c r="T647" s="20"/>
      <c r="U647" s="20"/>
    </row>
    <row r="648" spans="1:154" ht="39" customHeight="1">
      <c r="A648" s="17">
        <v>642</v>
      </c>
      <c r="B648" s="116" t="s">
        <v>2106</v>
      </c>
      <c r="C648" s="116" t="s">
        <v>2107</v>
      </c>
      <c r="D648" s="116" t="s">
        <v>411</v>
      </c>
      <c r="E648" s="84">
        <v>2017</v>
      </c>
      <c r="F648" s="44" t="s">
        <v>2108</v>
      </c>
      <c r="G648" s="44" t="s">
        <v>365</v>
      </c>
      <c r="H648" s="44" t="s">
        <v>241</v>
      </c>
      <c r="I648" s="44" t="s">
        <v>27</v>
      </c>
      <c r="J648" s="44" t="s">
        <v>28</v>
      </c>
      <c r="K648" s="44">
        <v>70</v>
      </c>
      <c r="L648" s="44" t="s">
        <v>21</v>
      </c>
      <c r="M648" s="20"/>
      <c r="N648" s="20"/>
      <c r="O648" s="20"/>
      <c r="P648" s="20"/>
      <c r="Q648" s="20"/>
      <c r="R648" s="20"/>
      <c r="S648" s="20"/>
      <c r="T648" s="20"/>
      <c r="U648" s="20"/>
    </row>
    <row r="649" spans="1:154" ht="39" customHeight="1">
      <c r="A649" s="17">
        <v>643</v>
      </c>
      <c r="B649" s="116" t="s">
        <v>2109</v>
      </c>
      <c r="C649" s="116" t="s">
        <v>2110</v>
      </c>
      <c r="D649" s="116" t="s">
        <v>411</v>
      </c>
      <c r="E649" s="84">
        <v>2018</v>
      </c>
      <c r="F649" s="44" t="s">
        <v>2111</v>
      </c>
      <c r="G649" s="44" t="s">
        <v>132</v>
      </c>
      <c r="H649" s="44" t="s">
        <v>241</v>
      </c>
      <c r="I649" s="44" t="s">
        <v>27</v>
      </c>
      <c r="J649" s="44" t="s">
        <v>28</v>
      </c>
      <c r="K649" s="44">
        <v>70</v>
      </c>
      <c r="L649" s="44" t="s">
        <v>21</v>
      </c>
      <c r="M649" s="20"/>
      <c r="N649" s="20"/>
      <c r="O649" s="20"/>
      <c r="P649" s="20"/>
      <c r="Q649" s="20"/>
      <c r="R649" s="20"/>
      <c r="S649" s="20"/>
      <c r="T649" s="20"/>
      <c r="U649" s="20"/>
    </row>
    <row r="650" spans="1:154" ht="39" customHeight="1">
      <c r="A650" s="17">
        <v>644</v>
      </c>
      <c r="B650" s="116" t="s">
        <v>2112</v>
      </c>
      <c r="C650" s="116" t="s">
        <v>2113</v>
      </c>
      <c r="D650" s="116" t="s">
        <v>411</v>
      </c>
      <c r="E650" s="84">
        <v>2017</v>
      </c>
      <c r="F650" s="44" t="s">
        <v>2114</v>
      </c>
      <c r="G650" s="44" t="s">
        <v>116</v>
      </c>
      <c r="H650" s="44" t="s">
        <v>241</v>
      </c>
      <c r="I650" s="44" t="s">
        <v>27</v>
      </c>
      <c r="J650" s="44" t="s">
        <v>28</v>
      </c>
      <c r="K650" s="44">
        <v>70</v>
      </c>
      <c r="L650" s="44" t="s">
        <v>21</v>
      </c>
      <c r="M650" s="20"/>
      <c r="N650" s="20"/>
      <c r="O650" s="20"/>
      <c r="P650" s="20"/>
      <c r="Q650" s="20"/>
      <c r="R650" s="20"/>
      <c r="S650" s="20"/>
      <c r="T650" s="20"/>
      <c r="U650" s="20"/>
    </row>
    <row r="651" spans="1:154" ht="39" customHeight="1">
      <c r="A651" s="17">
        <v>645</v>
      </c>
      <c r="B651" s="116" t="s">
        <v>2115</v>
      </c>
      <c r="C651" s="116" t="s">
        <v>2116</v>
      </c>
      <c r="D651" s="116" t="s">
        <v>411</v>
      </c>
      <c r="E651" s="84">
        <v>2017</v>
      </c>
      <c r="F651" s="44" t="s">
        <v>2117</v>
      </c>
      <c r="G651" s="44" t="s">
        <v>329</v>
      </c>
      <c r="H651" s="44" t="s">
        <v>241</v>
      </c>
      <c r="I651" s="44" t="s">
        <v>27</v>
      </c>
      <c r="J651" s="44" t="s">
        <v>28</v>
      </c>
      <c r="K651" s="44">
        <v>70</v>
      </c>
      <c r="L651" s="44" t="s">
        <v>21</v>
      </c>
      <c r="M651" s="20"/>
      <c r="N651" s="20"/>
      <c r="O651" s="20"/>
      <c r="P651" s="20"/>
      <c r="Q651" s="20"/>
      <c r="R651" s="20"/>
      <c r="S651" s="20"/>
      <c r="T651" s="20"/>
      <c r="U651" s="20"/>
    </row>
    <row r="652" spans="1:154" ht="39" customHeight="1">
      <c r="A652" s="17">
        <v>646</v>
      </c>
      <c r="B652" s="116" t="s">
        <v>2118</v>
      </c>
      <c r="C652" s="116" t="s">
        <v>2119</v>
      </c>
      <c r="D652" s="116" t="s">
        <v>411</v>
      </c>
      <c r="E652" s="84">
        <v>2017</v>
      </c>
      <c r="F652" s="44" t="s">
        <v>2120</v>
      </c>
      <c r="G652" s="44" t="s">
        <v>482</v>
      </c>
      <c r="H652" s="44" t="s">
        <v>241</v>
      </c>
      <c r="I652" s="44" t="s">
        <v>27</v>
      </c>
      <c r="J652" s="44" t="s">
        <v>28</v>
      </c>
      <c r="K652" s="44">
        <v>70</v>
      </c>
      <c r="L652" s="44" t="s">
        <v>21</v>
      </c>
      <c r="M652" s="20"/>
      <c r="N652" s="20"/>
      <c r="O652" s="20"/>
      <c r="P652" s="20"/>
      <c r="Q652" s="20"/>
      <c r="R652" s="20"/>
      <c r="S652" s="20"/>
      <c r="T652" s="20"/>
      <c r="U652" s="20"/>
    </row>
    <row r="653" spans="1:154" ht="39" customHeight="1">
      <c r="A653" s="17">
        <v>647</v>
      </c>
      <c r="B653" s="116" t="s">
        <v>2121</v>
      </c>
      <c r="C653" s="116" t="s">
        <v>2122</v>
      </c>
      <c r="D653" s="116" t="s">
        <v>411</v>
      </c>
      <c r="E653" s="84">
        <v>2018</v>
      </c>
      <c r="F653" s="44" t="s">
        <v>2123</v>
      </c>
      <c r="G653" s="44" t="s">
        <v>633</v>
      </c>
      <c r="H653" s="44" t="s">
        <v>241</v>
      </c>
      <c r="I653" s="44" t="s">
        <v>27</v>
      </c>
      <c r="J653" s="44" t="s">
        <v>28</v>
      </c>
      <c r="K653" s="44">
        <v>70</v>
      </c>
      <c r="L653" s="44" t="s">
        <v>21</v>
      </c>
      <c r="M653" s="20"/>
      <c r="N653" s="20"/>
      <c r="O653" s="20"/>
      <c r="P653" s="20"/>
      <c r="Q653" s="20"/>
      <c r="R653" s="20"/>
      <c r="S653" s="20"/>
      <c r="T653" s="20"/>
      <c r="U653" s="20"/>
    </row>
    <row r="654" spans="1:154" ht="39" customHeight="1">
      <c r="A654" s="17">
        <v>648</v>
      </c>
      <c r="B654" s="107" t="s">
        <v>961</v>
      </c>
      <c r="C654" s="107" t="str">
        <f>HYPERLINK(" https://www.arthuss.com.ua/shop/mytec","Думай як митець")</f>
        <v>Думай як митець</v>
      </c>
      <c r="D654" s="107" t="s">
        <v>962</v>
      </c>
      <c r="E654" s="74">
        <v>2018</v>
      </c>
      <c r="F654" s="33" t="s">
        <v>2124</v>
      </c>
      <c r="G654" s="33" t="s">
        <v>132</v>
      </c>
      <c r="H654" s="33" t="s">
        <v>417</v>
      </c>
      <c r="I654" s="33" t="s">
        <v>418</v>
      </c>
      <c r="J654" s="33" t="s">
        <v>2125</v>
      </c>
      <c r="K654" s="33">
        <v>115</v>
      </c>
      <c r="L654" s="33" t="s">
        <v>21</v>
      </c>
      <c r="M654" s="20"/>
      <c r="N654" s="20"/>
      <c r="O654" s="20"/>
      <c r="P654" s="20"/>
      <c r="Q654" s="20"/>
      <c r="R654" s="20"/>
      <c r="S654" s="20"/>
      <c r="T654" s="20"/>
      <c r="U654" s="20"/>
    </row>
    <row r="655" spans="1:154" ht="39" customHeight="1">
      <c r="A655" s="17">
        <v>649</v>
      </c>
      <c r="B655" s="115" t="s">
        <v>2126</v>
      </c>
      <c r="C655" s="115" t="s">
        <v>2127</v>
      </c>
      <c r="D655" s="115" t="s">
        <v>486</v>
      </c>
      <c r="E655" s="82">
        <v>2018</v>
      </c>
      <c r="F655" s="43" t="s">
        <v>2128</v>
      </c>
      <c r="G655" s="43" t="s">
        <v>2129</v>
      </c>
      <c r="H655" s="43" t="s">
        <v>605</v>
      </c>
      <c r="I655" s="43" t="s">
        <v>19</v>
      </c>
      <c r="J655" s="43" t="s">
        <v>20</v>
      </c>
      <c r="K655" s="43">
        <v>70</v>
      </c>
      <c r="L655" s="43" t="s">
        <v>21</v>
      </c>
      <c r="M655" s="20"/>
      <c r="N655" s="20"/>
      <c r="O655" s="20"/>
      <c r="P655" s="20"/>
      <c r="Q655" s="20"/>
      <c r="R655" s="20"/>
      <c r="S655" s="20"/>
      <c r="T655" s="20"/>
      <c r="U655" s="20"/>
    </row>
    <row r="656" spans="1:154" ht="39" customHeight="1">
      <c r="A656" s="17">
        <v>650</v>
      </c>
      <c r="B656" s="115" t="s">
        <v>2130</v>
      </c>
      <c r="C656" s="115" t="s">
        <v>2131</v>
      </c>
      <c r="D656" s="115" t="s">
        <v>486</v>
      </c>
      <c r="E656" s="82">
        <v>2017</v>
      </c>
      <c r="F656" s="43" t="s">
        <v>2132</v>
      </c>
      <c r="G656" s="43" t="s">
        <v>91</v>
      </c>
      <c r="H656" s="43" t="s">
        <v>194</v>
      </c>
      <c r="I656" s="43" t="s">
        <v>19</v>
      </c>
      <c r="J656" s="43" t="s">
        <v>28</v>
      </c>
      <c r="K656" s="43">
        <v>65</v>
      </c>
      <c r="L656" s="43" t="s">
        <v>21</v>
      </c>
      <c r="M656" s="20"/>
      <c r="N656" s="20"/>
      <c r="O656" s="20"/>
      <c r="P656" s="20"/>
      <c r="Q656" s="20"/>
      <c r="R656" s="20"/>
      <c r="S656" s="20"/>
      <c r="T656" s="20"/>
      <c r="U656" s="20"/>
    </row>
    <row r="657" spans="1:154" ht="39" customHeight="1">
      <c r="A657" s="17">
        <v>651</v>
      </c>
      <c r="B657" s="128" t="s">
        <v>2133</v>
      </c>
      <c r="C657" s="128" t="s">
        <v>2134</v>
      </c>
      <c r="D657" s="128" t="s">
        <v>1830</v>
      </c>
      <c r="E657" s="95">
        <v>2018</v>
      </c>
      <c r="F657" s="61" t="s">
        <v>2135</v>
      </c>
      <c r="G657" s="61" t="s">
        <v>2136</v>
      </c>
      <c r="H657" s="61" t="s">
        <v>366</v>
      </c>
      <c r="I657" s="61" t="s">
        <v>378</v>
      </c>
      <c r="J657" s="61" t="s">
        <v>20</v>
      </c>
      <c r="K657" s="61">
        <v>80</v>
      </c>
      <c r="L657" s="61" t="s">
        <v>39</v>
      </c>
      <c r="M657" s="20"/>
      <c r="N657" s="20"/>
      <c r="O657" s="20"/>
      <c r="P657" s="20"/>
      <c r="Q657" s="20"/>
      <c r="R657" s="20"/>
      <c r="S657" s="20"/>
      <c r="T657" s="20"/>
      <c r="U657" s="20"/>
    </row>
    <row r="658" spans="1:154" ht="39" customHeight="1">
      <c r="A658" s="17">
        <v>652</v>
      </c>
      <c r="B658" s="129" t="s">
        <v>2137</v>
      </c>
      <c r="C658" s="129" t="s">
        <v>2138</v>
      </c>
      <c r="D658" s="129" t="s">
        <v>2139</v>
      </c>
      <c r="E658" s="96">
        <v>2018</v>
      </c>
      <c r="F658" s="62" t="s">
        <v>2140</v>
      </c>
      <c r="G658" s="62" t="s">
        <v>250</v>
      </c>
      <c r="H658" s="62" t="s">
        <v>467</v>
      </c>
      <c r="I658" s="62" t="s">
        <v>19</v>
      </c>
      <c r="J658" s="62" t="s">
        <v>20</v>
      </c>
      <c r="K658" s="62">
        <v>90</v>
      </c>
      <c r="L658" s="62" t="s">
        <v>39</v>
      </c>
      <c r="M658" s="20"/>
      <c r="N658" s="20"/>
      <c r="O658" s="20"/>
      <c r="P658" s="20"/>
      <c r="Q658" s="20"/>
      <c r="R658" s="20"/>
      <c r="S658" s="20"/>
      <c r="T658" s="20"/>
      <c r="U658" s="20"/>
    </row>
    <row r="659" spans="1:154" ht="39" customHeight="1">
      <c r="A659" s="17">
        <v>653</v>
      </c>
      <c r="B659" s="129" t="s">
        <v>2141</v>
      </c>
      <c r="C659" s="129" t="s">
        <v>2142</v>
      </c>
      <c r="D659" s="129" t="s">
        <v>2139</v>
      </c>
      <c r="E659" s="96">
        <v>2017</v>
      </c>
      <c r="F659" s="62" t="s">
        <v>2143</v>
      </c>
      <c r="G659" s="62" t="s">
        <v>853</v>
      </c>
      <c r="H659" s="62" t="s">
        <v>2144</v>
      </c>
      <c r="I659" s="62" t="s">
        <v>19</v>
      </c>
      <c r="J659" s="62" t="s">
        <v>20</v>
      </c>
      <c r="K659" s="62">
        <v>100</v>
      </c>
      <c r="L659" s="62" t="s">
        <v>39</v>
      </c>
      <c r="M659" s="20"/>
      <c r="N659" s="20"/>
      <c r="O659" s="20"/>
      <c r="P659" s="20"/>
      <c r="Q659" s="20"/>
      <c r="R659" s="20"/>
      <c r="S659" s="20"/>
      <c r="T659" s="20"/>
      <c r="U659" s="20"/>
    </row>
    <row r="660" spans="1:154" s="13" customFormat="1" ht="39" customHeight="1">
      <c r="A660" s="17">
        <v>654</v>
      </c>
      <c r="B660" s="104" t="s">
        <v>1353</v>
      </c>
      <c r="C660" s="104" t="s">
        <v>2145</v>
      </c>
      <c r="D660" s="105" t="s">
        <v>89</v>
      </c>
      <c r="E660" s="71">
        <v>2018</v>
      </c>
      <c r="F660" s="17" t="s">
        <v>2146</v>
      </c>
      <c r="G660" s="31" t="s">
        <v>36</v>
      </c>
      <c r="H660" s="17" t="s">
        <v>92</v>
      </c>
      <c r="I660" s="17" t="s">
        <v>19</v>
      </c>
      <c r="J660" s="17" t="s">
        <v>20</v>
      </c>
      <c r="K660" s="17">
        <v>80</v>
      </c>
      <c r="L660" s="17" t="s">
        <v>21</v>
      </c>
      <c r="M660" s="20"/>
      <c r="N660" s="20"/>
      <c r="O660" s="20"/>
      <c r="P660" s="20"/>
      <c r="Q660" s="20"/>
      <c r="R660" s="20"/>
      <c r="S660" s="20"/>
      <c r="T660" s="20"/>
      <c r="U660" s="20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</row>
    <row r="661" spans="1:154" s="13" customFormat="1" ht="39" customHeight="1">
      <c r="A661" s="17">
        <v>655</v>
      </c>
      <c r="B661" s="104" t="s">
        <v>1353</v>
      </c>
      <c r="C661" s="104" t="s">
        <v>2147</v>
      </c>
      <c r="D661" s="105" t="s">
        <v>89</v>
      </c>
      <c r="E661" s="71">
        <v>2017</v>
      </c>
      <c r="F661" s="17" t="s">
        <v>2148</v>
      </c>
      <c r="G661" s="31" t="s">
        <v>36</v>
      </c>
      <c r="H661" s="17" t="s">
        <v>92</v>
      </c>
      <c r="I661" s="17" t="s">
        <v>19</v>
      </c>
      <c r="J661" s="17" t="s">
        <v>20</v>
      </c>
      <c r="K661" s="17">
        <v>80</v>
      </c>
      <c r="L661" s="17" t="s">
        <v>21</v>
      </c>
      <c r="M661" s="20"/>
      <c r="N661" s="20"/>
      <c r="O661" s="20"/>
      <c r="P661" s="20"/>
      <c r="Q661" s="20"/>
      <c r="R661" s="20"/>
      <c r="S661" s="20"/>
      <c r="T661" s="20"/>
      <c r="U661" s="20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</row>
    <row r="662" spans="1:154" s="8" customFormat="1" ht="39" customHeight="1">
      <c r="A662" s="17">
        <v>656</v>
      </c>
      <c r="B662" s="103" t="s">
        <v>1841</v>
      </c>
      <c r="C662" s="103" t="s">
        <v>2149</v>
      </c>
      <c r="D662" s="103" t="s">
        <v>1561</v>
      </c>
      <c r="E662" s="70">
        <v>2018</v>
      </c>
      <c r="F662" s="30" t="s">
        <v>2150</v>
      </c>
      <c r="G662" s="30" t="s">
        <v>918</v>
      </c>
      <c r="H662" s="30" t="s">
        <v>1563</v>
      </c>
      <c r="I662" s="30" t="s">
        <v>19</v>
      </c>
      <c r="J662" s="30" t="s">
        <v>20</v>
      </c>
      <c r="K662" s="30">
        <v>80</v>
      </c>
      <c r="L662" s="30" t="s">
        <v>39</v>
      </c>
      <c r="M662" s="20"/>
      <c r="N662" s="20"/>
      <c r="O662" s="20"/>
      <c r="P662" s="20"/>
      <c r="Q662" s="20"/>
      <c r="R662" s="20"/>
      <c r="S662" s="20"/>
      <c r="T662" s="20"/>
      <c r="U662" s="20"/>
      <c r="EE662" s="16"/>
      <c r="EF662" s="16"/>
      <c r="EG662" s="16"/>
      <c r="EH662" s="16"/>
      <c r="EI662" s="16"/>
      <c r="EJ662" s="16"/>
      <c r="EK662" s="16"/>
      <c r="EL662" s="16"/>
      <c r="EM662" s="16"/>
      <c r="EN662" s="16"/>
      <c r="EO662" s="16"/>
      <c r="EP662" s="16"/>
      <c r="EQ662" s="16"/>
      <c r="ER662" s="16"/>
      <c r="ES662" s="16"/>
      <c r="ET662" s="16"/>
      <c r="EU662" s="16"/>
      <c r="EV662" s="16"/>
      <c r="EW662" s="16"/>
      <c r="EX662" s="16"/>
    </row>
    <row r="663" spans="1:154" s="8" customFormat="1" ht="39" customHeight="1">
      <c r="A663" s="17">
        <v>657</v>
      </c>
      <c r="B663" s="103" t="s">
        <v>1559</v>
      </c>
      <c r="C663" s="103" t="s">
        <v>2151</v>
      </c>
      <c r="D663" s="103" t="s">
        <v>1561</v>
      </c>
      <c r="E663" s="70">
        <v>2018</v>
      </c>
      <c r="F663" s="30" t="s">
        <v>2152</v>
      </c>
      <c r="G663" s="30" t="s">
        <v>918</v>
      </c>
      <c r="H663" s="30" t="s">
        <v>1563</v>
      </c>
      <c r="I663" s="30" t="s">
        <v>19</v>
      </c>
      <c r="J663" s="30" t="s">
        <v>20</v>
      </c>
      <c r="K663" s="30">
        <v>80</v>
      </c>
      <c r="L663" s="30" t="s">
        <v>39</v>
      </c>
      <c r="M663" s="20"/>
      <c r="N663" s="20"/>
      <c r="O663" s="20"/>
      <c r="P663" s="20"/>
      <c r="Q663" s="20"/>
      <c r="R663" s="20"/>
      <c r="S663" s="20"/>
      <c r="T663" s="20"/>
      <c r="U663" s="20"/>
      <c r="EE663" s="16"/>
      <c r="EF663" s="16"/>
      <c r="EG663" s="16"/>
      <c r="EH663" s="16"/>
      <c r="EI663" s="16"/>
      <c r="EJ663" s="16"/>
      <c r="EK663" s="16"/>
      <c r="EL663" s="16"/>
      <c r="EM663" s="16"/>
      <c r="EN663" s="16"/>
      <c r="EO663" s="16"/>
      <c r="EP663" s="16"/>
      <c r="EQ663" s="16"/>
      <c r="ER663" s="16"/>
      <c r="ES663" s="16"/>
      <c r="ET663" s="16"/>
      <c r="EU663" s="16"/>
      <c r="EV663" s="16"/>
      <c r="EW663" s="16"/>
      <c r="EX663" s="16"/>
    </row>
    <row r="664" spans="1:154" s="9" customFormat="1" ht="39" customHeight="1">
      <c r="A664" s="17">
        <v>658</v>
      </c>
      <c r="B664" s="117" t="s">
        <v>2153</v>
      </c>
      <c r="C664" s="117" t="s">
        <v>2154</v>
      </c>
      <c r="D664" s="117" t="s">
        <v>611</v>
      </c>
      <c r="E664" s="85">
        <v>2017</v>
      </c>
      <c r="F664" s="45" t="s">
        <v>2155</v>
      </c>
      <c r="G664" s="45" t="s">
        <v>682</v>
      </c>
      <c r="H664" s="45" t="s">
        <v>2156</v>
      </c>
      <c r="I664" s="45" t="s">
        <v>19</v>
      </c>
      <c r="J664" s="45" t="s">
        <v>20</v>
      </c>
      <c r="K664" s="45">
        <v>120</v>
      </c>
      <c r="L664" s="45" t="s">
        <v>39</v>
      </c>
      <c r="M664" s="20"/>
      <c r="N664" s="20"/>
      <c r="O664" s="20"/>
      <c r="P664" s="20"/>
      <c r="Q664" s="20"/>
      <c r="R664" s="20"/>
      <c r="S664" s="20"/>
      <c r="T664" s="20"/>
      <c r="U664" s="20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</row>
    <row r="665" spans="1:154" s="9" customFormat="1" ht="39" customHeight="1">
      <c r="A665" s="17">
        <v>659</v>
      </c>
      <c r="B665" s="117" t="s">
        <v>2157</v>
      </c>
      <c r="C665" s="117" t="s">
        <v>2158</v>
      </c>
      <c r="D665" s="117" t="s">
        <v>611</v>
      </c>
      <c r="E665" s="85">
        <v>2018</v>
      </c>
      <c r="F665" s="45" t="s">
        <v>2159</v>
      </c>
      <c r="G665" s="45" t="s">
        <v>140</v>
      </c>
      <c r="H665" s="45" t="s">
        <v>467</v>
      </c>
      <c r="I665" s="45" t="s">
        <v>19</v>
      </c>
      <c r="J665" s="45" t="s">
        <v>28</v>
      </c>
      <c r="K665" s="45">
        <v>70</v>
      </c>
      <c r="L665" s="45" t="s">
        <v>21</v>
      </c>
      <c r="M665" s="20"/>
      <c r="N665" s="20"/>
      <c r="O665" s="20"/>
      <c r="P665" s="20"/>
      <c r="Q665" s="20"/>
      <c r="R665" s="20"/>
      <c r="S665" s="20"/>
      <c r="T665" s="20"/>
      <c r="U665" s="20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</row>
    <row r="666" spans="1:154" s="8" customFormat="1" ht="39" customHeight="1">
      <c r="A666" s="17">
        <v>660</v>
      </c>
      <c r="B666" s="119" t="s">
        <v>2160</v>
      </c>
      <c r="C666" s="119" t="s">
        <v>2161</v>
      </c>
      <c r="D666" s="119" t="s">
        <v>615</v>
      </c>
      <c r="E666" s="87">
        <v>2018</v>
      </c>
      <c r="F666" s="48" t="s">
        <v>2162</v>
      </c>
      <c r="G666" s="48" t="s">
        <v>455</v>
      </c>
      <c r="H666" s="48" t="s">
        <v>513</v>
      </c>
      <c r="I666" s="48" t="s">
        <v>737</v>
      </c>
      <c r="J666" s="48" t="s">
        <v>28</v>
      </c>
      <c r="K666" s="48">
        <v>80</v>
      </c>
      <c r="L666" s="48" t="s">
        <v>21</v>
      </c>
      <c r="M666" s="20"/>
      <c r="N666" s="20"/>
      <c r="O666" s="20"/>
      <c r="P666" s="20"/>
      <c r="Q666" s="20"/>
      <c r="R666" s="20"/>
      <c r="S666" s="20"/>
      <c r="T666" s="20"/>
      <c r="U666" s="20"/>
      <c r="EE666" s="16"/>
      <c r="EF666" s="16"/>
      <c r="EG666" s="16"/>
      <c r="EH666" s="16"/>
      <c r="EI666" s="16"/>
      <c r="EJ666" s="16"/>
      <c r="EK666" s="16"/>
      <c r="EL666" s="16"/>
      <c r="EM666" s="16"/>
      <c r="EN666" s="16"/>
      <c r="EO666" s="16"/>
      <c r="EP666" s="16"/>
      <c r="EQ666" s="16"/>
      <c r="ER666" s="16"/>
      <c r="ES666" s="16"/>
      <c r="ET666" s="16"/>
      <c r="EU666" s="16"/>
      <c r="EV666" s="16"/>
      <c r="EW666" s="16"/>
      <c r="EX666" s="16"/>
    </row>
    <row r="667" spans="1:154" ht="39" customHeight="1">
      <c r="A667" s="17">
        <v>661</v>
      </c>
      <c r="B667" s="122" t="s">
        <v>2163</v>
      </c>
      <c r="C667" s="122" t="s">
        <v>2164</v>
      </c>
      <c r="D667" s="122" t="s">
        <v>832</v>
      </c>
      <c r="E667" s="89">
        <v>2018</v>
      </c>
      <c r="F667" s="51" t="s">
        <v>2165</v>
      </c>
      <c r="G667" s="51" t="s">
        <v>2166</v>
      </c>
      <c r="H667" s="51" t="s">
        <v>305</v>
      </c>
      <c r="I667" s="51" t="s">
        <v>19</v>
      </c>
      <c r="J667" s="51" t="s">
        <v>20</v>
      </c>
      <c r="K667" s="51">
        <v>80</v>
      </c>
      <c r="L667" s="51" t="s">
        <v>39</v>
      </c>
      <c r="M667" s="20"/>
      <c r="N667" s="20"/>
      <c r="O667" s="20"/>
      <c r="P667" s="20"/>
      <c r="Q667" s="20"/>
      <c r="R667" s="20"/>
      <c r="S667" s="20"/>
      <c r="T667" s="20"/>
      <c r="U667" s="20"/>
    </row>
    <row r="668" spans="1:154" ht="39" customHeight="1">
      <c r="A668" s="17">
        <v>662</v>
      </c>
      <c r="B668" s="113" t="s">
        <v>2167</v>
      </c>
      <c r="C668" s="113" t="s">
        <v>2168</v>
      </c>
      <c r="D668" s="113" t="s">
        <v>226</v>
      </c>
      <c r="E668" s="80">
        <v>2018</v>
      </c>
      <c r="F668" s="39" t="s">
        <v>2169</v>
      </c>
      <c r="G668" s="39" t="s">
        <v>1122</v>
      </c>
      <c r="H668" s="39" t="s">
        <v>194</v>
      </c>
      <c r="I668" s="39" t="s">
        <v>27</v>
      </c>
      <c r="J668" s="39" t="s">
        <v>28</v>
      </c>
      <c r="K668" s="39" t="s">
        <v>294</v>
      </c>
      <c r="L668" s="39" t="s">
        <v>21</v>
      </c>
      <c r="M668" s="20"/>
      <c r="N668" s="20"/>
      <c r="O668" s="20"/>
      <c r="P668" s="20"/>
      <c r="Q668" s="20"/>
      <c r="R668" s="20"/>
      <c r="S668" s="20"/>
      <c r="T668" s="20"/>
      <c r="U668" s="20"/>
    </row>
    <row r="669" spans="1:154" ht="39" customHeight="1">
      <c r="A669" s="17">
        <v>663</v>
      </c>
      <c r="B669" s="113" t="s">
        <v>2170</v>
      </c>
      <c r="C669" s="113" t="s">
        <v>2171</v>
      </c>
      <c r="D669" s="113" t="s">
        <v>226</v>
      </c>
      <c r="E669" s="80" t="s">
        <v>353</v>
      </c>
      <c r="F669" s="39" t="s">
        <v>2172</v>
      </c>
      <c r="G669" s="39" t="s">
        <v>107</v>
      </c>
      <c r="H669" s="39" t="s">
        <v>194</v>
      </c>
      <c r="I669" s="39" t="s">
        <v>27</v>
      </c>
      <c r="J669" s="39" t="s">
        <v>28</v>
      </c>
      <c r="K669" s="39" t="s">
        <v>294</v>
      </c>
      <c r="L669" s="39" t="s">
        <v>21</v>
      </c>
      <c r="M669" s="20"/>
      <c r="N669" s="20"/>
      <c r="O669" s="20"/>
      <c r="P669" s="20"/>
      <c r="Q669" s="20"/>
      <c r="R669" s="20"/>
      <c r="S669" s="20"/>
      <c r="T669" s="20"/>
      <c r="U669" s="20"/>
    </row>
    <row r="670" spans="1:154" ht="39" customHeight="1">
      <c r="A670" s="17">
        <v>664</v>
      </c>
      <c r="B670" s="113" t="s">
        <v>2173</v>
      </c>
      <c r="C670" s="113" t="s">
        <v>2174</v>
      </c>
      <c r="D670" s="113" t="s">
        <v>226</v>
      </c>
      <c r="E670" s="80">
        <v>2018</v>
      </c>
      <c r="F670" s="39" t="s">
        <v>2175</v>
      </c>
      <c r="G670" s="39" t="s">
        <v>437</v>
      </c>
      <c r="H670" s="39" t="s">
        <v>194</v>
      </c>
      <c r="I670" s="39" t="s">
        <v>27</v>
      </c>
      <c r="J670" s="39" t="s">
        <v>28</v>
      </c>
      <c r="K670" s="39" t="s">
        <v>294</v>
      </c>
      <c r="L670" s="39" t="s">
        <v>21</v>
      </c>
      <c r="M670" s="20"/>
      <c r="N670" s="20"/>
      <c r="O670" s="20"/>
      <c r="P670" s="20"/>
      <c r="Q670" s="20"/>
      <c r="R670" s="20"/>
      <c r="S670" s="20"/>
      <c r="T670" s="20"/>
      <c r="U670" s="20"/>
    </row>
    <row r="671" spans="1:154" ht="39" customHeight="1">
      <c r="A671" s="17">
        <v>665</v>
      </c>
      <c r="B671" s="113" t="s">
        <v>2176</v>
      </c>
      <c r="C671" s="113" t="s">
        <v>2177</v>
      </c>
      <c r="D671" s="113" t="s">
        <v>226</v>
      </c>
      <c r="E671" s="80" t="s">
        <v>353</v>
      </c>
      <c r="F671" s="39" t="s">
        <v>2178</v>
      </c>
      <c r="G671" s="39" t="s">
        <v>49</v>
      </c>
      <c r="H671" s="39" t="s">
        <v>2179</v>
      </c>
      <c r="I671" s="39" t="s">
        <v>27</v>
      </c>
      <c r="J671" s="39" t="s">
        <v>28</v>
      </c>
      <c r="K671" s="39" t="s">
        <v>294</v>
      </c>
      <c r="L671" s="39" t="s">
        <v>21</v>
      </c>
      <c r="M671" s="20"/>
      <c r="N671" s="20"/>
      <c r="O671" s="20"/>
      <c r="P671" s="20"/>
      <c r="Q671" s="20"/>
      <c r="R671" s="20"/>
      <c r="S671" s="20"/>
      <c r="T671" s="20"/>
      <c r="U671" s="20"/>
    </row>
    <row r="672" spans="1:154" ht="39" customHeight="1">
      <c r="A672" s="17">
        <v>666</v>
      </c>
      <c r="B672" s="113" t="s">
        <v>2180</v>
      </c>
      <c r="C672" s="113" t="s">
        <v>2181</v>
      </c>
      <c r="D672" s="113" t="s">
        <v>226</v>
      </c>
      <c r="E672" s="80">
        <v>2018</v>
      </c>
      <c r="F672" s="39" t="s">
        <v>2182</v>
      </c>
      <c r="G672" s="39" t="s">
        <v>437</v>
      </c>
      <c r="H672" s="39" t="s">
        <v>2183</v>
      </c>
      <c r="I672" s="39" t="s">
        <v>27</v>
      </c>
      <c r="J672" s="39" t="s">
        <v>28</v>
      </c>
      <c r="K672" s="39" t="s">
        <v>294</v>
      </c>
      <c r="L672" s="39" t="s">
        <v>21</v>
      </c>
      <c r="M672" s="20"/>
      <c r="N672" s="20"/>
      <c r="O672" s="20"/>
      <c r="P672" s="20"/>
      <c r="Q672" s="20"/>
      <c r="R672" s="20"/>
      <c r="S672" s="20"/>
      <c r="T672" s="20"/>
      <c r="U672" s="20"/>
    </row>
    <row r="673" spans="1:21" ht="39" customHeight="1">
      <c r="A673" s="17">
        <v>667</v>
      </c>
      <c r="B673" s="113" t="s">
        <v>2184</v>
      </c>
      <c r="C673" s="113" t="s">
        <v>2185</v>
      </c>
      <c r="D673" s="113" t="s">
        <v>226</v>
      </c>
      <c r="E673" s="80">
        <v>2018</v>
      </c>
      <c r="F673" s="39" t="s">
        <v>2186</v>
      </c>
      <c r="G673" s="39" t="s">
        <v>455</v>
      </c>
      <c r="H673" s="39" t="s">
        <v>305</v>
      </c>
      <c r="I673" s="39" t="s">
        <v>27</v>
      </c>
      <c r="J673" s="39" t="s">
        <v>20</v>
      </c>
      <c r="K673" s="39" t="s">
        <v>1593</v>
      </c>
      <c r="L673" s="39" t="s">
        <v>39</v>
      </c>
      <c r="M673" s="20"/>
      <c r="N673" s="20"/>
      <c r="O673" s="20"/>
      <c r="P673" s="20"/>
      <c r="Q673" s="20"/>
      <c r="R673" s="20"/>
      <c r="S673" s="20"/>
      <c r="T673" s="20"/>
      <c r="U673" s="20"/>
    </row>
    <row r="674" spans="1:21" ht="39" customHeight="1">
      <c r="A674" s="17">
        <v>668</v>
      </c>
      <c r="B674" s="107" t="s">
        <v>2187</v>
      </c>
      <c r="C674" s="107" t="str">
        <f>HYPERLINK("https://www.bohdan-books.com/catalog/book/128220/","Хатідже Турхан : Історичний роман : Книга друга : Султана-українка на османському престолі")</f>
        <v>Хатідже Турхан : Історичний роман : Книга друга : Султана-українка на османському престолі</v>
      </c>
      <c r="D674" s="107" t="s">
        <v>443</v>
      </c>
      <c r="E674" s="74">
        <v>2018</v>
      </c>
      <c r="F674" s="33" t="s">
        <v>2188</v>
      </c>
      <c r="G674" s="33" t="s">
        <v>298</v>
      </c>
      <c r="H674" s="33" t="s">
        <v>2189</v>
      </c>
      <c r="I674" s="33" t="s">
        <v>51</v>
      </c>
      <c r="J674" s="33" t="s">
        <v>52</v>
      </c>
      <c r="K674" s="33">
        <v>55</v>
      </c>
      <c r="L674" s="33" t="s">
        <v>21</v>
      </c>
      <c r="M674" s="20"/>
      <c r="N674" s="20"/>
      <c r="O674" s="20"/>
      <c r="P674" s="20"/>
      <c r="Q674" s="20"/>
      <c r="R674" s="20"/>
      <c r="S674" s="20"/>
      <c r="T674" s="20"/>
      <c r="U674" s="20"/>
    </row>
    <row r="675" spans="1:21" ht="57" customHeight="1">
      <c r="A675" s="17">
        <v>669</v>
      </c>
      <c r="B675" s="107" t="s">
        <v>1877</v>
      </c>
      <c r="C675" s="107" t="str">
        <f>HYPERLINK("https://www.bohdan-books.com/catalog/book/123736/","Стерв’ятник – птах терплячий : детектив")</f>
        <v>Стерв’ятник – птах терплячий : детектив</v>
      </c>
      <c r="D675" s="107" t="s">
        <v>443</v>
      </c>
      <c r="E675" s="74">
        <v>2018</v>
      </c>
      <c r="F675" s="33" t="s">
        <v>2190</v>
      </c>
      <c r="G675" s="33" t="s">
        <v>250</v>
      </c>
      <c r="H675" s="33" t="s">
        <v>445</v>
      </c>
      <c r="I675" s="33" t="s">
        <v>51</v>
      </c>
      <c r="J675" s="33" t="s">
        <v>52</v>
      </c>
      <c r="K675" s="33">
        <v>55</v>
      </c>
      <c r="L675" s="33" t="s">
        <v>21</v>
      </c>
      <c r="M675" s="20"/>
      <c r="N675" s="20"/>
      <c r="O675" s="20"/>
      <c r="P675" s="20"/>
      <c r="Q675" s="20"/>
      <c r="R675" s="20"/>
      <c r="S675" s="20"/>
      <c r="T675" s="20"/>
      <c r="U675" s="20"/>
    </row>
    <row r="676" spans="1:21" ht="39" customHeight="1">
      <c r="A676" s="17">
        <v>670</v>
      </c>
      <c r="B676" s="107" t="s">
        <v>2191</v>
      </c>
      <c r="C676" s="107" t="str">
        <f>HYPERLINK("https://www.bohdan-books.com/catalog/book/127920/","Я сам поховаю своїх мертвих : детектив")</f>
        <v>Я сам поховаю своїх мертвих : детектив</v>
      </c>
      <c r="D676" s="107" t="s">
        <v>443</v>
      </c>
      <c r="E676" s="74">
        <v>2018</v>
      </c>
      <c r="F676" s="33" t="s">
        <v>2192</v>
      </c>
      <c r="G676" s="33" t="s">
        <v>329</v>
      </c>
      <c r="H676" s="33" t="s">
        <v>445</v>
      </c>
      <c r="I676" s="33" t="s">
        <v>51</v>
      </c>
      <c r="J676" s="33" t="s">
        <v>52</v>
      </c>
      <c r="K676" s="33">
        <v>55</v>
      </c>
      <c r="L676" s="33" t="s">
        <v>21</v>
      </c>
      <c r="M676" s="20"/>
      <c r="N676" s="20"/>
      <c r="O676" s="20"/>
      <c r="P676" s="20"/>
      <c r="Q676" s="20"/>
      <c r="R676" s="20"/>
      <c r="S676" s="20"/>
      <c r="T676" s="20"/>
      <c r="U676" s="20"/>
    </row>
    <row r="677" spans="1:21" ht="39" customHeight="1">
      <c r="A677" s="17">
        <v>671</v>
      </c>
      <c r="B677" s="107" t="s">
        <v>1880</v>
      </c>
      <c r="C677" s="107" t="str">
        <f>HYPERLINK("https://www.bohdan-books.com/catalog/book/123744/","Орхідей для міс Блендіш не буде : детектив")</f>
        <v>Орхідей для міс Блендіш не буде : детектив</v>
      </c>
      <c r="D677" s="107" t="s">
        <v>443</v>
      </c>
      <c r="E677" s="74">
        <v>2017</v>
      </c>
      <c r="F677" s="33" t="s">
        <v>2193</v>
      </c>
      <c r="G677" s="33" t="s">
        <v>250</v>
      </c>
      <c r="H677" s="33" t="s">
        <v>445</v>
      </c>
      <c r="I677" s="33" t="s">
        <v>51</v>
      </c>
      <c r="J677" s="33" t="s">
        <v>52</v>
      </c>
      <c r="K677" s="33">
        <v>55</v>
      </c>
      <c r="L677" s="33" t="s">
        <v>21</v>
      </c>
      <c r="M677" s="20"/>
      <c r="N677" s="20"/>
      <c r="O677" s="20"/>
      <c r="P677" s="20"/>
      <c r="Q677" s="20"/>
      <c r="R677" s="20"/>
      <c r="S677" s="20"/>
      <c r="T677" s="20"/>
      <c r="U677" s="20"/>
    </row>
    <row r="678" spans="1:21" ht="39" customHeight="1">
      <c r="A678" s="17">
        <v>672</v>
      </c>
      <c r="B678" s="107" t="s">
        <v>2194</v>
      </c>
      <c r="C678" s="107" t="str">
        <f>HYPERLINK("https://www.bohdan-books.com/catalog/book/121055/","Україна-Русь : історичне дослідження : у 3 кн. Кн. 3. : Українська звитяга")</f>
        <v>Україна-Русь : історичне дослідження : у 3 кн. Кн. 3. : Українська звитяга</v>
      </c>
      <c r="D678" s="107" t="s">
        <v>443</v>
      </c>
      <c r="E678" s="74">
        <v>2017</v>
      </c>
      <c r="F678" s="33" t="s">
        <v>2195</v>
      </c>
      <c r="G678" s="33" t="s">
        <v>633</v>
      </c>
      <c r="H678" s="33" t="s">
        <v>748</v>
      </c>
      <c r="I678" s="33" t="s">
        <v>51</v>
      </c>
      <c r="J678" s="33" t="s">
        <v>52</v>
      </c>
      <c r="K678" s="33">
        <v>55</v>
      </c>
      <c r="L678" s="33" t="s">
        <v>21</v>
      </c>
      <c r="M678" s="20"/>
      <c r="N678" s="20"/>
      <c r="O678" s="20"/>
      <c r="P678" s="20"/>
      <c r="Q678" s="20"/>
      <c r="R678" s="20"/>
      <c r="S678" s="20"/>
      <c r="T678" s="20"/>
      <c r="U678" s="20"/>
    </row>
    <row r="679" spans="1:21" ht="39" customHeight="1">
      <c r="A679" s="17">
        <v>673</v>
      </c>
      <c r="B679" s="107" t="s">
        <v>2194</v>
      </c>
      <c r="C679" s="107" t="str">
        <f>HYPERLINK("https://www.bohdan-books.com/catalog/book/121055/","Україна-Русь : історичне дослідження : у 3 кн. Кн. 2. : Князі галицькі-сотрозькі")</f>
        <v>Україна-Русь : історичне дослідження : у 3 кн. Кн. 2. : Князі галицькі-сотрозькі</v>
      </c>
      <c r="D679" s="107" t="s">
        <v>443</v>
      </c>
      <c r="E679" s="74">
        <v>2017</v>
      </c>
      <c r="F679" s="33" t="s">
        <v>2196</v>
      </c>
      <c r="G679" s="33" t="s">
        <v>633</v>
      </c>
      <c r="H679" s="33" t="s">
        <v>748</v>
      </c>
      <c r="I679" s="33" t="s">
        <v>51</v>
      </c>
      <c r="J679" s="33" t="s">
        <v>52</v>
      </c>
      <c r="K679" s="33">
        <v>55</v>
      </c>
      <c r="L679" s="33" t="s">
        <v>21</v>
      </c>
      <c r="M679" s="20"/>
      <c r="N679" s="20"/>
      <c r="O679" s="20"/>
      <c r="P679" s="20"/>
      <c r="Q679" s="20"/>
      <c r="R679" s="20"/>
      <c r="S679" s="20"/>
      <c r="T679" s="20"/>
      <c r="U679" s="20"/>
    </row>
    <row r="680" spans="1:21" ht="39" customHeight="1">
      <c r="A680" s="17">
        <v>674</v>
      </c>
      <c r="B680" s="107" t="s">
        <v>2194</v>
      </c>
      <c r="C680" s="107" t="str">
        <f>HYPERLINK("https://www.bohdan-books.com/catalog/book/111740/","Україна-Русь : історичне дослідження : у 3 кн. Кн. 1. : Споконвічна земля")</f>
        <v>Україна-Русь : історичне дослідження : у 3 кн. Кн. 1. : Споконвічна земля</v>
      </c>
      <c r="D680" s="107" t="s">
        <v>443</v>
      </c>
      <c r="E680" s="74">
        <v>2017</v>
      </c>
      <c r="F680" s="33" t="s">
        <v>2197</v>
      </c>
      <c r="G680" s="33" t="s">
        <v>143</v>
      </c>
      <c r="H680" s="33" t="s">
        <v>748</v>
      </c>
      <c r="I680" s="33" t="s">
        <v>51</v>
      </c>
      <c r="J680" s="33" t="s">
        <v>52</v>
      </c>
      <c r="K680" s="33">
        <v>55</v>
      </c>
      <c r="L680" s="33" t="s">
        <v>21</v>
      </c>
      <c r="M680" s="20"/>
      <c r="N680" s="20"/>
      <c r="O680" s="20"/>
      <c r="P680" s="20"/>
      <c r="Q680" s="20"/>
      <c r="R680" s="20"/>
      <c r="S680" s="20"/>
      <c r="T680" s="20"/>
      <c r="U680" s="20"/>
    </row>
    <row r="681" spans="1:21" ht="39" customHeight="1">
      <c r="A681" s="17">
        <v>675</v>
      </c>
      <c r="B681" s="107" t="s">
        <v>2198</v>
      </c>
      <c r="C681" s="107" t="s">
        <v>2199</v>
      </c>
      <c r="D681" s="107" t="s">
        <v>626</v>
      </c>
      <c r="E681" s="74">
        <v>2018</v>
      </c>
      <c r="F681" s="33" t="s">
        <v>2200</v>
      </c>
      <c r="G681" s="33" t="s">
        <v>2201</v>
      </c>
      <c r="H681" s="33" t="s">
        <v>629</v>
      </c>
      <c r="I681" s="33" t="s">
        <v>51</v>
      </c>
      <c r="J681" s="33" t="s">
        <v>2202</v>
      </c>
      <c r="K681" s="33">
        <v>90</v>
      </c>
      <c r="L681" s="33" t="s">
        <v>33</v>
      </c>
      <c r="M681" s="20"/>
      <c r="N681" s="20"/>
      <c r="O681" s="20"/>
      <c r="P681" s="20"/>
      <c r="Q681" s="20"/>
      <c r="R681" s="20"/>
      <c r="S681" s="20"/>
      <c r="T681" s="20"/>
      <c r="U681" s="20"/>
    </row>
    <row r="682" spans="1:21" ht="62.25" customHeight="1">
      <c r="A682" s="17">
        <v>676</v>
      </c>
      <c r="B682" s="106" t="s">
        <v>2203</v>
      </c>
      <c r="C682" s="106" t="s">
        <v>2204</v>
      </c>
      <c r="D682" s="106" t="s">
        <v>110</v>
      </c>
      <c r="E682" s="73">
        <v>2017</v>
      </c>
      <c r="F682" s="32" t="s">
        <v>2205</v>
      </c>
      <c r="G682" s="32" t="s">
        <v>112</v>
      </c>
      <c r="H682" s="32" t="s">
        <v>1388</v>
      </c>
      <c r="I682" s="32" t="s">
        <v>27</v>
      </c>
      <c r="J682" s="32" t="s">
        <v>163</v>
      </c>
      <c r="K682" s="32">
        <v>115</v>
      </c>
      <c r="L682" s="32" t="s">
        <v>39</v>
      </c>
      <c r="M682" s="20"/>
      <c r="N682" s="20"/>
      <c r="O682" s="20"/>
      <c r="P682" s="20"/>
      <c r="Q682" s="20"/>
      <c r="R682" s="20"/>
      <c r="S682" s="20"/>
      <c r="T682" s="20"/>
      <c r="U682" s="20"/>
    </row>
    <row r="683" spans="1:21" ht="39" customHeight="1">
      <c r="A683" s="17">
        <v>677</v>
      </c>
      <c r="B683" s="106" t="s">
        <v>727</v>
      </c>
      <c r="C683" s="106" t="s">
        <v>2206</v>
      </c>
      <c r="D683" s="106" t="s">
        <v>110</v>
      </c>
      <c r="E683" s="73">
        <v>2017</v>
      </c>
      <c r="F683" s="32" t="s">
        <v>2207</v>
      </c>
      <c r="G683" s="32" t="s">
        <v>753</v>
      </c>
      <c r="H683" s="32" t="s">
        <v>1102</v>
      </c>
      <c r="I683" s="32" t="s">
        <v>27</v>
      </c>
      <c r="J683" s="32" t="s">
        <v>20</v>
      </c>
      <c r="K683" s="32">
        <v>150</v>
      </c>
      <c r="L683" s="32" t="s">
        <v>21</v>
      </c>
      <c r="M683" s="20"/>
      <c r="N683" s="20"/>
      <c r="O683" s="20"/>
      <c r="P683" s="20"/>
      <c r="Q683" s="20"/>
      <c r="R683" s="20"/>
      <c r="S683" s="20"/>
      <c r="T683" s="20"/>
      <c r="U683" s="20"/>
    </row>
    <row r="684" spans="1:21" ht="39" customHeight="1">
      <c r="A684" s="17">
        <v>678</v>
      </c>
      <c r="B684" s="106" t="s">
        <v>2208</v>
      </c>
      <c r="C684" s="106" t="s">
        <v>2209</v>
      </c>
      <c r="D684" s="106" t="s">
        <v>110</v>
      </c>
      <c r="E684" s="73">
        <v>2018</v>
      </c>
      <c r="F684" s="32" t="s">
        <v>2210</v>
      </c>
      <c r="G684" s="32" t="s">
        <v>753</v>
      </c>
      <c r="H684" s="32" t="s">
        <v>271</v>
      </c>
      <c r="I684" s="32" t="s">
        <v>27</v>
      </c>
      <c r="J684" s="32" t="s">
        <v>163</v>
      </c>
      <c r="K684" s="32">
        <v>130</v>
      </c>
      <c r="L684" s="32" t="s">
        <v>39</v>
      </c>
      <c r="M684" s="20"/>
      <c r="N684" s="20"/>
      <c r="O684" s="20"/>
      <c r="P684" s="20"/>
      <c r="Q684" s="20"/>
      <c r="R684" s="20"/>
      <c r="S684" s="20"/>
      <c r="T684" s="20"/>
      <c r="U684" s="20"/>
    </row>
    <row r="685" spans="1:21" ht="39" customHeight="1">
      <c r="A685" s="17">
        <v>679</v>
      </c>
      <c r="B685" s="106" t="s">
        <v>2211</v>
      </c>
      <c r="C685" s="106" t="s">
        <v>2212</v>
      </c>
      <c r="D685" s="106" t="s">
        <v>110</v>
      </c>
      <c r="E685" s="73">
        <v>2018</v>
      </c>
      <c r="F685" s="32" t="s">
        <v>2213</v>
      </c>
      <c r="G685" s="32" t="s">
        <v>1387</v>
      </c>
      <c r="H685" s="32" t="s">
        <v>1102</v>
      </c>
      <c r="I685" s="32" t="s">
        <v>27</v>
      </c>
      <c r="J685" s="32" t="s">
        <v>20</v>
      </c>
      <c r="K685" s="32">
        <v>100</v>
      </c>
      <c r="L685" s="32" t="s">
        <v>33</v>
      </c>
      <c r="M685" s="20"/>
      <c r="N685" s="20"/>
      <c r="O685" s="20"/>
      <c r="P685" s="20"/>
      <c r="Q685" s="20"/>
      <c r="R685" s="20"/>
      <c r="S685" s="20"/>
      <c r="T685" s="20"/>
      <c r="U685" s="20"/>
    </row>
    <row r="686" spans="1:21" ht="39" customHeight="1">
      <c r="A686" s="17">
        <v>680</v>
      </c>
      <c r="B686" s="106" t="s">
        <v>2214</v>
      </c>
      <c r="C686" s="106" t="s">
        <v>2215</v>
      </c>
      <c r="D686" s="106" t="s">
        <v>110</v>
      </c>
      <c r="E686" s="73">
        <v>2017</v>
      </c>
      <c r="F686" s="32" t="s">
        <v>2216</v>
      </c>
      <c r="G686" s="32" t="s">
        <v>1893</v>
      </c>
      <c r="H686" s="32" t="s">
        <v>194</v>
      </c>
      <c r="I686" s="32" t="s">
        <v>27</v>
      </c>
      <c r="J686" s="32" t="s">
        <v>28</v>
      </c>
      <c r="K686" s="32">
        <v>55</v>
      </c>
      <c r="L686" s="32" t="s">
        <v>21</v>
      </c>
      <c r="M686" s="20"/>
      <c r="N686" s="20"/>
      <c r="O686" s="20"/>
      <c r="P686" s="20"/>
      <c r="Q686" s="20"/>
      <c r="R686" s="20"/>
      <c r="S686" s="20"/>
      <c r="T686" s="20"/>
      <c r="U686" s="20"/>
    </row>
    <row r="687" spans="1:21" ht="39" customHeight="1">
      <c r="A687" s="17">
        <v>681</v>
      </c>
      <c r="B687" s="106" t="s">
        <v>2217</v>
      </c>
      <c r="C687" s="106" t="s">
        <v>2218</v>
      </c>
      <c r="D687" s="106" t="s">
        <v>110</v>
      </c>
      <c r="E687" s="73">
        <v>2018</v>
      </c>
      <c r="F687" s="32" t="s">
        <v>2219</v>
      </c>
      <c r="G687" s="32" t="s">
        <v>2220</v>
      </c>
      <c r="H687" s="32" t="s">
        <v>50</v>
      </c>
      <c r="I687" s="32" t="s">
        <v>1787</v>
      </c>
      <c r="J687" s="32" t="s">
        <v>28</v>
      </c>
      <c r="K687" s="32">
        <v>70</v>
      </c>
      <c r="L687" s="32" t="s">
        <v>39</v>
      </c>
      <c r="M687" s="20"/>
      <c r="N687" s="20"/>
      <c r="O687" s="20"/>
      <c r="P687" s="20"/>
      <c r="Q687" s="20"/>
      <c r="R687" s="20"/>
      <c r="S687" s="20"/>
      <c r="T687" s="20"/>
      <c r="U687" s="20"/>
    </row>
    <row r="688" spans="1:21" ht="39" customHeight="1">
      <c r="A688" s="17">
        <v>682</v>
      </c>
      <c r="B688" s="106" t="s">
        <v>2221</v>
      </c>
      <c r="C688" s="106" t="s">
        <v>2222</v>
      </c>
      <c r="D688" s="106" t="s">
        <v>110</v>
      </c>
      <c r="E688" s="73">
        <v>2017</v>
      </c>
      <c r="F688" s="32" t="s">
        <v>2223</v>
      </c>
      <c r="G688" s="32" t="s">
        <v>1174</v>
      </c>
      <c r="H688" s="32" t="s">
        <v>194</v>
      </c>
      <c r="I688" s="32" t="s">
        <v>27</v>
      </c>
      <c r="J688" s="32" t="s">
        <v>28</v>
      </c>
      <c r="K688" s="32">
        <v>55</v>
      </c>
      <c r="L688" s="32" t="s">
        <v>21</v>
      </c>
      <c r="M688" s="20"/>
      <c r="N688" s="20"/>
      <c r="O688" s="20"/>
      <c r="P688" s="20"/>
      <c r="Q688" s="20"/>
      <c r="R688" s="20"/>
      <c r="S688" s="20"/>
      <c r="T688" s="20"/>
      <c r="U688" s="20"/>
    </row>
    <row r="689" spans="1:154" ht="39" customHeight="1">
      <c r="A689" s="17">
        <v>683</v>
      </c>
      <c r="B689" s="106" t="s">
        <v>1015</v>
      </c>
      <c r="C689" s="106" t="s">
        <v>2224</v>
      </c>
      <c r="D689" s="106" t="s">
        <v>110</v>
      </c>
      <c r="E689" s="73">
        <v>2018</v>
      </c>
      <c r="F689" s="32" t="s">
        <v>2225</v>
      </c>
      <c r="G689" s="32" t="s">
        <v>2226</v>
      </c>
      <c r="H689" s="32" t="s">
        <v>194</v>
      </c>
      <c r="I689" s="32" t="s">
        <v>27</v>
      </c>
      <c r="J689" s="32" t="s">
        <v>20</v>
      </c>
      <c r="K689" s="32">
        <v>70</v>
      </c>
      <c r="L689" s="32" t="s">
        <v>21</v>
      </c>
      <c r="M689" s="20"/>
      <c r="N689" s="20"/>
      <c r="O689" s="20"/>
      <c r="P689" s="20"/>
      <c r="Q689" s="20"/>
      <c r="R689" s="20"/>
      <c r="S689" s="20"/>
      <c r="T689" s="20"/>
      <c r="U689" s="20"/>
    </row>
    <row r="690" spans="1:154" ht="39" customHeight="1">
      <c r="A690" s="17">
        <v>684</v>
      </c>
      <c r="B690" s="106" t="s">
        <v>2227</v>
      </c>
      <c r="C690" s="106" t="s">
        <v>2228</v>
      </c>
      <c r="D690" s="106" t="s">
        <v>110</v>
      </c>
      <c r="E690" s="73">
        <v>2018</v>
      </c>
      <c r="F690" s="32" t="s">
        <v>2229</v>
      </c>
      <c r="G690" s="32" t="s">
        <v>857</v>
      </c>
      <c r="H690" s="32" t="s">
        <v>271</v>
      </c>
      <c r="I690" s="32" t="s">
        <v>27</v>
      </c>
      <c r="J690" s="32" t="s">
        <v>163</v>
      </c>
      <c r="K690" s="32">
        <v>115</v>
      </c>
      <c r="L690" s="32" t="s">
        <v>39</v>
      </c>
      <c r="M690" s="20"/>
      <c r="N690" s="20"/>
      <c r="O690" s="20"/>
      <c r="P690" s="20"/>
      <c r="Q690" s="20"/>
      <c r="R690" s="20"/>
      <c r="S690" s="20"/>
      <c r="T690" s="20"/>
      <c r="U690" s="20"/>
    </row>
    <row r="691" spans="1:154" ht="39" customHeight="1">
      <c r="A691" s="17">
        <v>685</v>
      </c>
      <c r="B691" s="106" t="s">
        <v>2230</v>
      </c>
      <c r="C691" s="106" t="s">
        <v>2231</v>
      </c>
      <c r="D691" s="106" t="s">
        <v>110</v>
      </c>
      <c r="E691" s="73">
        <v>2017</v>
      </c>
      <c r="F691" s="32" t="s">
        <v>2232</v>
      </c>
      <c r="G691" s="32" t="s">
        <v>140</v>
      </c>
      <c r="H691" s="32" t="s">
        <v>241</v>
      </c>
      <c r="I691" s="32" t="s">
        <v>27</v>
      </c>
      <c r="J691" s="32" t="s">
        <v>28</v>
      </c>
      <c r="K691" s="32">
        <v>60</v>
      </c>
      <c r="L691" s="32" t="s">
        <v>21</v>
      </c>
      <c r="M691" s="20"/>
      <c r="N691" s="20"/>
      <c r="O691" s="20"/>
      <c r="P691" s="20"/>
      <c r="Q691" s="20"/>
      <c r="R691" s="20"/>
      <c r="S691" s="20"/>
      <c r="T691" s="20"/>
      <c r="U691" s="20"/>
    </row>
    <row r="692" spans="1:154" ht="39" customHeight="1">
      <c r="A692" s="17">
        <v>686</v>
      </c>
      <c r="B692" s="106" t="s">
        <v>2233</v>
      </c>
      <c r="C692" s="106" t="s">
        <v>2234</v>
      </c>
      <c r="D692" s="106" t="s">
        <v>110</v>
      </c>
      <c r="E692" s="73">
        <v>2018</v>
      </c>
      <c r="F692" s="32" t="s">
        <v>2235</v>
      </c>
      <c r="G692" s="32" t="s">
        <v>137</v>
      </c>
      <c r="H692" s="32" t="s">
        <v>1388</v>
      </c>
      <c r="I692" s="32" t="s">
        <v>27</v>
      </c>
      <c r="J692" s="32" t="s">
        <v>163</v>
      </c>
      <c r="K692" s="32">
        <v>150</v>
      </c>
      <c r="L692" s="32" t="s">
        <v>39</v>
      </c>
      <c r="M692" s="20"/>
      <c r="N692" s="20"/>
      <c r="O692" s="20"/>
      <c r="P692" s="20"/>
      <c r="Q692" s="20"/>
      <c r="R692" s="20"/>
      <c r="S692" s="20"/>
      <c r="T692" s="20"/>
      <c r="U692" s="20"/>
    </row>
    <row r="693" spans="1:154" s="9" customFormat="1" ht="39" customHeight="1">
      <c r="A693" s="17">
        <v>687</v>
      </c>
      <c r="B693" s="109" t="s">
        <v>2236</v>
      </c>
      <c r="C693" s="109" t="str">
        <f>HYPERLINK("https://urbino.com.ua/p736956442-ejvonlijski-hroniki.html","Ейвонлійські хроніки ")</f>
        <v xml:space="preserve">Ейвонлійські хроніки </v>
      </c>
      <c r="D693" s="109" t="s">
        <v>859</v>
      </c>
      <c r="E693" s="76">
        <v>2018</v>
      </c>
      <c r="F693" s="22" t="s">
        <v>2237</v>
      </c>
      <c r="G693" s="22" t="s">
        <v>250</v>
      </c>
      <c r="H693" s="22" t="s">
        <v>1398</v>
      </c>
      <c r="I693" s="22" t="s">
        <v>341</v>
      </c>
      <c r="J693" s="22" t="s">
        <v>28</v>
      </c>
      <c r="K693" s="22">
        <v>80</v>
      </c>
      <c r="L693" s="22" t="s">
        <v>21</v>
      </c>
      <c r="M693" s="20"/>
      <c r="N693" s="20"/>
      <c r="O693" s="20"/>
      <c r="P693" s="20"/>
      <c r="Q693" s="20"/>
      <c r="R693" s="20"/>
      <c r="S693" s="20"/>
      <c r="T693" s="20"/>
      <c r="U693" s="20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</row>
    <row r="694" spans="1:154" s="9" customFormat="1" ht="52.5" customHeight="1">
      <c r="A694" s="17">
        <v>688</v>
      </c>
      <c r="B694" s="109" t="s">
        <v>2238</v>
      </c>
      <c r="C694" s="109" t="str">
        <f>HYPERLINK("https://urbino.com.ua/p700451754-detektiv-kefirchik-poshukah.html","Детектив Кефірчик у пошуках скелета ")</f>
        <v xml:space="preserve">Детектив Кефірчик у пошуках скелета </v>
      </c>
      <c r="D694" s="109" t="s">
        <v>859</v>
      </c>
      <c r="E694" s="76">
        <v>2018</v>
      </c>
      <c r="F694" s="22" t="s">
        <v>2239</v>
      </c>
      <c r="G694" s="22" t="s">
        <v>236</v>
      </c>
      <c r="H694" s="22" t="s">
        <v>1398</v>
      </c>
      <c r="I694" s="22" t="s">
        <v>341</v>
      </c>
      <c r="J694" s="22" t="s">
        <v>28</v>
      </c>
      <c r="K694" s="22">
        <v>70</v>
      </c>
      <c r="L694" s="22" t="s">
        <v>21</v>
      </c>
      <c r="M694" s="20"/>
      <c r="N694" s="20"/>
      <c r="O694" s="20"/>
      <c r="P694" s="20"/>
      <c r="Q694" s="20"/>
      <c r="R694" s="20"/>
      <c r="S694" s="20"/>
      <c r="T694" s="20"/>
      <c r="U694" s="20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</row>
    <row r="695" spans="1:154" s="9" customFormat="1" ht="39" customHeight="1">
      <c r="A695" s="17">
        <v>689</v>
      </c>
      <c r="B695" s="109" t="s">
        <v>2240</v>
      </c>
      <c r="C695" s="109" t="str">
        <f>HYPERLINK("https://urbino.com.ua/p677026719-privit-vovki.html","Привіт, вовки! ")</f>
        <v xml:space="preserve">Привіт, вовки! </v>
      </c>
      <c r="D695" s="109" t="s">
        <v>859</v>
      </c>
      <c r="E695" s="76">
        <v>2018</v>
      </c>
      <c r="F695" s="22" t="s">
        <v>2241</v>
      </c>
      <c r="G695" s="22" t="s">
        <v>560</v>
      </c>
      <c r="H695" s="22" t="s">
        <v>50</v>
      </c>
      <c r="I695" s="22" t="s">
        <v>341</v>
      </c>
      <c r="J695" s="22" t="s">
        <v>28</v>
      </c>
      <c r="K695" s="22">
        <v>80</v>
      </c>
      <c r="L695" s="22" t="s">
        <v>21</v>
      </c>
      <c r="M695" s="20"/>
      <c r="N695" s="20"/>
      <c r="O695" s="20"/>
      <c r="P695" s="20"/>
      <c r="Q695" s="20"/>
      <c r="R695" s="20"/>
      <c r="S695" s="20"/>
      <c r="T695" s="20"/>
      <c r="U695" s="20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</row>
    <row r="696" spans="1:154" s="13" customFormat="1" ht="39" customHeight="1">
      <c r="A696" s="17">
        <v>690</v>
      </c>
      <c r="B696" s="114" t="s">
        <v>2242</v>
      </c>
      <c r="C696" s="114" t="s">
        <v>2243</v>
      </c>
      <c r="D696" s="114" t="s">
        <v>2244</v>
      </c>
      <c r="E696" s="81">
        <v>2018</v>
      </c>
      <c r="F696" s="41" t="s">
        <v>2245</v>
      </c>
      <c r="G696" s="41" t="s">
        <v>682</v>
      </c>
      <c r="H696" s="41" t="s">
        <v>2246</v>
      </c>
      <c r="I696" s="41" t="s">
        <v>19</v>
      </c>
      <c r="J696" s="41" t="s">
        <v>163</v>
      </c>
      <c r="K696" s="41">
        <v>150</v>
      </c>
      <c r="L696" s="41" t="s">
        <v>39</v>
      </c>
      <c r="M696" s="20"/>
      <c r="N696" s="20"/>
      <c r="O696" s="20"/>
      <c r="P696" s="20"/>
      <c r="Q696" s="20"/>
      <c r="R696" s="20"/>
      <c r="S696" s="20"/>
      <c r="T696" s="20"/>
      <c r="U696" s="20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</row>
    <row r="697" spans="1:154" ht="39" customHeight="1">
      <c r="A697" s="17">
        <v>691</v>
      </c>
      <c r="B697" s="115" t="s">
        <v>2247</v>
      </c>
      <c r="C697" s="115" t="s">
        <v>2248</v>
      </c>
      <c r="D697" s="115" t="s">
        <v>1652</v>
      </c>
      <c r="E697" s="82">
        <v>2018</v>
      </c>
      <c r="F697" s="43" t="s">
        <v>2249</v>
      </c>
      <c r="G697" s="43"/>
      <c r="H697" s="43" t="s">
        <v>923</v>
      </c>
      <c r="I697" s="43" t="s">
        <v>27</v>
      </c>
      <c r="J697" s="43" t="s">
        <v>28</v>
      </c>
      <c r="K697" s="43">
        <v>80</v>
      </c>
      <c r="L697" s="43" t="s">
        <v>21</v>
      </c>
      <c r="M697" s="20"/>
      <c r="N697" s="20"/>
      <c r="O697" s="20"/>
      <c r="P697" s="20"/>
      <c r="Q697" s="20"/>
      <c r="R697" s="20"/>
      <c r="S697" s="20"/>
      <c r="T697" s="20"/>
      <c r="U697" s="20"/>
    </row>
    <row r="698" spans="1:154" ht="39" customHeight="1">
      <c r="A698" s="17">
        <v>692</v>
      </c>
      <c r="B698" s="115" t="s">
        <v>2250</v>
      </c>
      <c r="C698" s="115" t="s">
        <v>2251</v>
      </c>
      <c r="D698" s="115" t="s">
        <v>1652</v>
      </c>
      <c r="E698" s="82">
        <v>2018</v>
      </c>
      <c r="F698" s="43" t="s">
        <v>2252</v>
      </c>
      <c r="G698" s="43"/>
      <c r="H698" s="43" t="s">
        <v>2253</v>
      </c>
      <c r="I698" s="43" t="s">
        <v>27</v>
      </c>
      <c r="J698" s="43" t="s">
        <v>28</v>
      </c>
      <c r="K698" s="43">
        <v>130</v>
      </c>
      <c r="L698" s="43" t="s">
        <v>39</v>
      </c>
      <c r="M698" s="20"/>
      <c r="N698" s="20"/>
      <c r="O698" s="20"/>
      <c r="P698" s="20"/>
      <c r="Q698" s="20"/>
      <c r="R698" s="20"/>
      <c r="S698" s="20"/>
      <c r="T698" s="20"/>
      <c r="U698" s="20"/>
    </row>
    <row r="699" spans="1:154" ht="39" customHeight="1">
      <c r="A699" s="17">
        <v>693</v>
      </c>
      <c r="B699" s="115" t="s">
        <v>2254</v>
      </c>
      <c r="C699" s="115" t="s">
        <v>2255</v>
      </c>
      <c r="D699" s="115" t="s">
        <v>448</v>
      </c>
      <c r="E699" s="82">
        <v>2018</v>
      </c>
      <c r="F699" s="43" t="s">
        <v>2256</v>
      </c>
      <c r="G699" s="43"/>
      <c r="H699" s="43" t="s">
        <v>2257</v>
      </c>
      <c r="I699" s="43" t="s">
        <v>51</v>
      </c>
      <c r="J699" s="43" t="s">
        <v>2258</v>
      </c>
      <c r="K699" s="43" t="s">
        <v>2259</v>
      </c>
      <c r="L699" s="43" t="s">
        <v>39</v>
      </c>
      <c r="M699" s="20"/>
      <c r="N699" s="20"/>
      <c r="O699" s="20"/>
      <c r="P699" s="20"/>
      <c r="Q699" s="20"/>
      <c r="R699" s="20"/>
      <c r="S699" s="20"/>
      <c r="T699" s="20"/>
      <c r="U699" s="20"/>
    </row>
    <row r="700" spans="1:154" ht="39" customHeight="1">
      <c r="A700" s="17">
        <v>694</v>
      </c>
      <c r="B700" s="106" t="s">
        <v>2260</v>
      </c>
      <c r="C700" s="106" t="s">
        <v>2261</v>
      </c>
      <c r="D700" s="106" t="s">
        <v>302</v>
      </c>
      <c r="E700" s="73">
        <v>2018</v>
      </c>
      <c r="F700" s="32" t="s">
        <v>2262</v>
      </c>
      <c r="G700" s="32" t="s">
        <v>365</v>
      </c>
      <c r="H700" s="32" t="s">
        <v>194</v>
      </c>
      <c r="I700" s="32" t="s">
        <v>19</v>
      </c>
      <c r="J700" s="32" t="s">
        <v>20</v>
      </c>
      <c r="K700" s="32">
        <v>80</v>
      </c>
      <c r="L700" s="32" t="s">
        <v>21</v>
      </c>
      <c r="M700" s="20"/>
      <c r="N700" s="20"/>
      <c r="O700" s="20"/>
      <c r="P700" s="20"/>
      <c r="Q700" s="20"/>
      <c r="R700" s="20"/>
      <c r="S700" s="20"/>
      <c r="T700" s="20"/>
      <c r="U700" s="20"/>
    </row>
    <row r="701" spans="1:154" ht="39" customHeight="1">
      <c r="A701" s="17">
        <v>695</v>
      </c>
      <c r="B701" s="123" t="s">
        <v>1412</v>
      </c>
      <c r="C701" s="123" t="s">
        <v>2263</v>
      </c>
      <c r="D701" s="123" t="s">
        <v>862</v>
      </c>
      <c r="E701" s="90">
        <v>2018</v>
      </c>
      <c r="F701" s="52" t="s">
        <v>2264</v>
      </c>
      <c r="G701" s="39" t="s">
        <v>2265</v>
      </c>
      <c r="H701" s="52" t="s">
        <v>26</v>
      </c>
      <c r="I701" s="52" t="s">
        <v>27</v>
      </c>
      <c r="J701" s="52" t="s">
        <v>20</v>
      </c>
      <c r="K701" s="52">
        <v>60</v>
      </c>
      <c r="L701" s="52" t="s">
        <v>21</v>
      </c>
      <c r="M701" s="20"/>
      <c r="N701" s="20"/>
      <c r="O701" s="20"/>
      <c r="P701" s="20"/>
      <c r="Q701" s="20"/>
      <c r="R701" s="20"/>
      <c r="S701" s="20"/>
      <c r="T701" s="20"/>
      <c r="U701" s="20"/>
    </row>
    <row r="702" spans="1:154" ht="48.75" customHeight="1">
      <c r="A702" s="17">
        <v>696</v>
      </c>
      <c r="B702" s="118" t="s">
        <v>2266</v>
      </c>
      <c r="C702" s="118" t="str">
        <f>HYPERLINK("https://www.yakaboo.ua/ua/svjato-garbuzovoi-knjagini.html","Свято гарбузової княгині: любовні історії і не тільки")</f>
        <v>Свято гарбузової княгині: любовні історії і не тільки</v>
      </c>
      <c r="D702" s="118" t="s">
        <v>453</v>
      </c>
      <c r="E702" s="86">
        <v>2017</v>
      </c>
      <c r="F702" s="46" t="s">
        <v>2267</v>
      </c>
      <c r="G702" s="46" t="s">
        <v>2268</v>
      </c>
      <c r="H702" s="46" t="s">
        <v>456</v>
      </c>
      <c r="I702" s="46" t="s">
        <v>19</v>
      </c>
      <c r="J702" s="46" t="s">
        <v>28</v>
      </c>
      <c r="K702" s="46">
        <v>70</v>
      </c>
      <c r="L702" s="46" t="s">
        <v>21</v>
      </c>
      <c r="M702" s="20"/>
      <c r="N702" s="20"/>
      <c r="O702" s="20"/>
      <c r="P702" s="20"/>
      <c r="Q702" s="20"/>
      <c r="R702" s="20"/>
      <c r="S702" s="20"/>
      <c r="T702" s="20"/>
      <c r="U702" s="20"/>
    </row>
    <row r="703" spans="1:154" ht="39" customHeight="1">
      <c r="A703" s="17">
        <v>697</v>
      </c>
      <c r="B703" s="118" t="s">
        <v>2269</v>
      </c>
      <c r="C703" s="118" t="str">
        <f>HYPERLINK("https://www.yakaboo.ua/ua/litopis-revoljucii-gidnosti.html","Літопис Революції Гідності")</f>
        <v>Літопис Революції Гідності</v>
      </c>
      <c r="D703" s="118" t="s">
        <v>453</v>
      </c>
      <c r="E703" s="86">
        <v>2017</v>
      </c>
      <c r="F703" s="46" t="s">
        <v>2270</v>
      </c>
      <c r="G703" s="53" t="s">
        <v>1615</v>
      </c>
      <c r="H703" s="46" t="s">
        <v>868</v>
      </c>
      <c r="I703" s="46" t="s">
        <v>19</v>
      </c>
      <c r="J703" s="46" t="s">
        <v>20</v>
      </c>
      <c r="K703" s="46">
        <v>70</v>
      </c>
      <c r="L703" s="46" t="s">
        <v>2271</v>
      </c>
      <c r="M703" s="20"/>
      <c r="N703" s="20"/>
      <c r="O703" s="20"/>
      <c r="P703" s="20"/>
      <c r="Q703" s="20"/>
      <c r="R703" s="20"/>
      <c r="S703" s="20"/>
      <c r="T703" s="20"/>
      <c r="U703" s="20"/>
    </row>
    <row r="704" spans="1:154" ht="39" customHeight="1">
      <c r="A704" s="17">
        <v>698</v>
      </c>
      <c r="B704" s="103" t="s">
        <v>2272</v>
      </c>
      <c r="C704" s="103" t="s">
        <v>2273</v>
      </c>
      <c r="D704" s="103" t="s">
        <v>1190</v>
      </c>
      <c r="E704" s="70">
        <v>2018</v>
      </c>
      <c r="F704" s="30" t="s">
        <v>2274</v>
      </c>
      <c r="G704" s="56" t="s">
        <v>116</v>
      </c>
      <c r="H704" s="30" t="s">
        <v>32</v>
      </c>
      <c r="I704" s="30" t="s">
        <v>19</v>
      </c>
      <c r="J704" s="30" t="s">
        <v>28</v>
      </c>
      <c r="K704" s="30">
        <v>60</v>
      </c>
      <c r="L704" s="30" t="s">
        <v>21</v>
      </c>
      <c r="M704" s="20"/>
      <c r="N704" s="20"/>
      <c r="O704" s="20"/>
      <c r="P704" s="20"/>
      <c r="Q704" s="20"/>
      <c r="R704" s="20"/>
      <c r="S704" s="20"/>
      <c r="T704" s="20"/>
      <c r="U704" s="20"/>
    </row>
    <row r="705" spans="1:154" ht="39" customHeight="1">
      <c r="A705" s="17">
        <v>699</v>
      </c>
      <c r="B705" s="103" t="s">
        <v>2275</v>
      </c>
      <c r="C705" s="103" t="s">
        <v>2276</v>
      </c>
      <c r="D705" s="103" t="s">
        <v>1190</v>
      </c>
      <c r="E705" s="70">
        <v>2017</v>
      </c>
      <c r="F705" s="30" t="s">
        <v>2277</v>
      </c>
      <c r="G705" s="56" t="s">
        <v>825</v>
      </c>
      <c r="H705" s="30" t="s">
        <v>172</v>
      </c>
      <c r="I705" s="30" t="s">
        <v>19</v>
      </c>
      <c r="J705" s="30" t="s">
        <v>28</v>
      </c>
      <c r="K705" s="30">
        <v>70</v>
      </c>
      <c r="L705" s="30" t="s">
        <v>21</v>
      </c>
      <c r="M705" s="20"/>
      <c r="N705" s="20"/>
      <c r="O705" s="20"/>
      <c r="P705" s="20"/>
      <c r="Q705" s="20"/>
      <c r="R705" s="20"/>
      <c r="S705" s="20"/>
      <c r="T705" s="20"/>
      <c r="U705" s="20"/>
    </row>
    <row r="706" spans="1:154" ht="39" customHeight="1">
      <c r="A706" s="17">
        <v>700</v>
      </c>
      <c r="B706" s="114" t="s">
        <v>2278</v>
      </c>
      <c r="C706" s="114" t="s">
        <v>2279</v>
      </c>
      <c r="D706" s="114" t="s">
        <v>308</v>
      </c>
      <c r="E706" s="81">
        <v>2018</v>
      </c>
      <c r="F706" s="41" t="s">
        <v>2280</v>
      </c>
      <c r="G706" s="42" t="s">
        <v>726</v>
      </c>
      <c r="H706" s="41" t="s">
        <v>315</v>
      </c>
      <c r="I706" s="41" t="s">
        <v>27</v>
      </c>
      <c r="J706" s="41" t="s">
        <v>311</v>
      </c>
      <c r="K706" s="41">
        <v>80</v>
      </c>
      <c r="L706" s="41" t="s">
        <v>21</v>
      </c>
      <c r="M706" s="20"/>
      <c r="N706" s="20"/>
      <c r="O706" s="20"/>
      <c r="P706" s="20"/>
      <c r="Q706" s="20"/>
      <c r="R706" s="20"/>
      <c r="S706" s="20"/>
      <c r="T706" s="20"/>
      <c r="U706" s="20"/>
    </row>
    <row r="707" spans="1:154" ht="39" customHeight="1">
      <c r="A707" s="17">
        <v>701</v>
      </c>
      <c r="B707" s="114" t="s">
        <v>2281</v>
      </c>
      <c r="C707" s="114" t="s">
        <v>2282</v>
      </c>
      <c r="D707" s="114" t="s">
        <v>308</v>
      </c>
      <c r="E707" s="81">
        <v>2017</v>
      </c>
      <c r="F707" s="41" t="s">
        <v>2283</v>
      </c>
      <c r="G707" s="42" t="s">
        <v>2073</v>
      </c>
      <c r="H707" s="41" t="s">
        <v>310</v>
      </c>
      <c r="I707" s="41" t="s">
        <v>27</v>
      </c>
      <c r="J707" s="41" t="s">
        <v>20</v>
      </c>
      <c r="K707" s="41">
        <v>80</v>
      </c>
      <c r="L707" s="41" t="s">
        <v>21</v>
      </c>
      <c r="M707" s="20"/>
      <c r="N707" s="20"/>
      <c r="O707" s="20"/>
      <c r="P707" s="20"/>
      <c r="Q707" s="20"/>
      <c r="R707" s="20"/>
      <c r="S707" s="20"/>
      <c r="T707" s="20"/>
      <c r="U707" s="20"/>
    </row>
    <row r="708" spans="1:154" ht="39" customHeight="1">
      <c r="A708" s="17">
        <v>702</v>
      </c>
      <c r="B708" s="114" t="s">
        <v>2284</v>
      </c>
      <c r="C708" s="114" t="s">
        <v>2285</v>
      </c>
      <c r="D708" s="114" t="s">
        <v>308</v>
      </c>
      <c r="E708" s="81">
        <v>2018</v>
      </c>
      <c r="F708" s="41" t="s">
        <v>2286</v>
      </c>
      <c r="G708" s="42" t="s">
        <v>482</v>
      </c>
      <c r="H708" s="41" t="s">
        <v>310</v>
      </c>
      <c r="I708" s="41" t="s">
        <v>27</v>
      </c>
      <c r="J708" s="41" t="s">
        <v>20</v>
      </c>
      <c r="K708" s="41">
        <v>80</v>
      </c>
      <c r="L708" s="41" t="s">
        <v>21</v>
      </c>
      <c r="M708" s="20"/>
      <c r="N708" s="20"/>
      <c r="O708" s="20"/>
      <c r="P708" s="20"/>
      <c r="Q708" s="20"/>
      <c r="R708" s="20"/>
      <c r="S708" s="20"/>
      <c r="T708" s="20"/>
      <c r="U708" s="20"/>
    </row>
    <row r="709" spans="1:154" s="13" customFormat="1" ht="39" customHeight="1">
      <c r="A709" s="17">
        <v>703</v>
      </c>
      <c r="B709" s="126" t="s">
        <v>2287</v>
      </c>
      <c r="C709" s="126" t="s">
        <v>2288</v>
      </c>
      <c r="D709" s="126" t="s">
        <v>1203</v>
      </c>
      <c r="E709" s="93">
        <v>2018</v>
      </c>
      <c r="F709" s="24" t="s">
        <v>2289</v>
      </c>
      <c r="G709" s="25" t="s">
        <v>137</v>
      </c>
      <c r="H709" s="24" t="s">
        <v>2290</v>
      </c>
      <c r="I709" s="24" t="s">
        <v>51</v>
      </c>
      <c r="J709" s="24" t="s">
        <v>223</v>
      </c>
      <c r="K709" s="24">
        <v>80</v>
      </c>
      <c r="L709" s="24" t="s">
        <v>21</v>
      </c>
      <c r="M709" s="20"/>
      <c r="N709" s="20"/>
      <c r="O709" s="20"/>
      <c r="P709" s="20"/>
      <c r="Q709" s="20"/>
      <c r="R709" s="20"/>
      <c r="S709" s="20"/>
      <c r="T709" s="20"/>
      <c r="U709" s="20"/>
      <c r="EE709" s="15"/>
      <c r="EF709" s="15"/>
      <c r="EG709" s="15"/>
      <c r="EH709" s="15"/>
      <c r="EI709" s="15"/>
      <c r="EJ709" s="15"/>
      <c r="EK709" s="15"/>
      <c r="EL709" s="15"/>
      <c r="EM709" s="15"/>
      <c r="EN709" s="15"/>
      <c r="EO709" s="15"/>
      <c r="EP709" s="15"/>
      <c r="EQ709" s="15"/>
      <c r="ER709" s="15"/>
      <c r="ES709" s="15"/>
      <c r="ET709" s="15"/>
      <c r="EU709" s="15"/>
      <c r="EV709" s="15"/>
      <c r="EW709" s="15"/>
      <c r="EX709" s="15"/>
    </row>
    <row r="710" spans="1:154" ht="39" customHeight="1">
      <c r="A710" s="17">
        <v>704</v>
      </c>
      <c r="B710" s="115" t="s">
        <v>2291</v>
      </c>
      <c r="C710" s="115" t="s">
        <v>2292</v>
      </c>
      <c r="D710" s="115" t="s">
        <v>1442</v>
      </c>
      <c r="E710" s="82">
        <v>2017</v>
      </c>
      <c r="F710" s="43" t="s">
        <v>2293</v>
      </c>
      <c r="G710" s="58" t="s">
        <v>2294</v>
      </c>
      <c r="H710" s="43" t="s">
        <v>57</v>
      </c>
      <c r="I710" s="43" t="s">
        <v>27</v>
      </c>
      <c r="J710" s="43" t="s">
        <v>20</v>
      </c>
      <c r="K710" s="43">
        <v>80</v>
      </c>
      <c r="L710" s="43" t="s">
        <v>39</v>
      </c>
      <c r="M710" s="20"/>
      <c r="N710" s="20"/>
      <c r="O710" s="20"/>
      <c r="P710" s="20"/>
      <c r="Q710" s="20"/>
      <c r="R710" s="20"/>
      <c r="S710" s="20"/>
      <c r="T710" s="20"/>
      <c r="U710" s="20"/>
    </row>
    <row r="711" spans="1:154" ht="39" customHeight="1">
      <c r="A711" s="17">
        <v>705</v>
      </c>
      <c r="B711" s="112" t="s">
        <v>2295</v>
      </c>
      <c r="C711" s="112" t="s">
        <v>2296</v>
      </c>
      <c r="D711" s="112" t="s">
        <v>239</v>
      </c>
      <c r="E711" s="79">
        <v>2018</v>
      </c>
      <c r="F711" s="38" t="s">
        <v>2297</v>
      </c>
      <c r="G711" s="40" t="s">
        <v>672</v>
      </c>
      <c r="H711" s="38" t="s">
        <v>241</v>
      </c>
      <c r="I711" s="38" t="s">
        <v>27</v>
      </c>
      <c r="J711" s="38" t="s">
        <v>28</v>
      </c>
      <c r="K711" s="38">
        <v>70</v>
      </c>
      <c r="L711" s="38" t="s">
        <v>21</v>
      </c>
      <c r="M711" s="20"/>
      <c r="N711" s="20"/>
      <c r="O711" s="20"/>
      <c r="P711" s="20"/>
      <c r="Q711" s="20"/>
      <c r="R711" s="20"/>
      <c r="S711" s="20"/>
      <c r="T711" s="20"/>
      <c r="U711" s="20"/>
    </row>
    <row r="712" spans="1:154" ht="39" customHeight="1">
      <c r="A712" s="17">
        <v>706</v>
      </c>
      <c r="B712" s="109" t="s">
        <v>2298</v>
      </c>
      <c r="C712" s="109" t="s">
        <v>2299</v>
      </c>
      <c r="D712" s="109" t="s">
        <v>1044</v>
      </c>
      <c r="E712" s="76">
        <v>2018</v>
      </c>
      <c r="F712" s="22" t="s">
        <v>2300</v>
      </c>
      <c r="G712" s="22" t="s">
        <v>49</v>
      </c>
      <c r="H712" s="22" t="s">
        <v>1046</v>
      </c>
      <c r="I712" s="22" t="s">
        <v>19</v>
      </c>
      <c r="J712" s="22" t="s">
        <v>311</v>
      </c>
      <c r="K712" s="22">
        <v>55</v>
      </c>
      <c r="L712" s="22" t="s">
        <v>21</v>
      </c>
      <c r="M712" s="20"/>
      <c r="N712" s="20"/>
      <c r="O712" s="20"/>
      <c r="P712" s="20"/>
      <c r="Q712" s="20"/>
      <c r="R712" s="20"/>
      <c r="S712" s="20"/>
      <c r="T712" s="20"/>
      <c r="U712" s="20"/>
    </row>
    <row r="713" spans="1:154" ht="39" customHeight="1">
      <c r="A713" s="17">
        <v>707</v>
      </c>
      <c r="B713" s="109" t="s">
        <v>2301</v>
      </c>
      <c r="C713" s="109" t="s">
        <v>2302</v>
      </c>
      <c r="D713" s="109" t="s">
        <v>1044</v>
      </c>
      <c r="E713" s="76">
        <v>2018</v>
      </c>
      <c r="F713" s="22" t="s">
        <v>2303</v>
      </c>
      <c r="G713" s="22" t="s">
        <v>107</v>
      </c>
      <c r="H713" s="22" t="s">
        <v>1046</v>
      </c>
      <c r="I713" s="22" t="s">
        <v>19</v>
      </c>
      <c r="J713" s="22" t="s">
        <v>20</v>
      </c>
      <c r="K713" s="22">
        <v>55</v>
      </c>
      <c r="L713" s="22" t="s">
        <v>21</v>
      </c>
      <c r="M713" s="20"/>
      <c r="N713" s="20"/>
      <c r="O713" s="20"/>
      <c r="P713" s="20"/>
      <c r="Q713" s="20"/>
      <c r="R713" s="20"/>
      <c r="S713" s="20"/>
      <c r="T713" s="20"/>
      <c r="U713" s="20"/>
    </row>
    <row r="714" spans="1:154" ht="39" customHeight="1">
      <c r="A714" s="17">
        <v>708</v>
      </c>
      <c r="B714" s="109" t="s">
        <v>2304</v>
      </c>
      <c r="C714" s="109" t="s">
        <v>2305</v>
      </c>
      <c r="D714" s="109" t="s">
        <v>1044</v>
      </c>
      <c r="E714" s="76">
        <v>2017</v>
      </c>
      <c r="F714" s="22" t="s">
        <v>2306</v>
      </c>
      <c r="G714" s="23">
        <v>144</v>
      </c>
      <c r="H714" s="22" t="s">
        <v>1046</v>
      </c>
      <c r="I714" s="22" t="s">
        <v>19</v>
      </c>
      <c r="J714" s="22" t="s">
        <v>20</v>
      </c>
      <c r="K714" s="22">
        <v>70</v>
      </c>
      <c r="L714" s="22" t="s">
        <v>21</v>
      </c>
      <c r="M714" s="20"/>
      <c r="N714" s="20"/>
      <c r="O714" s="20"/>
      <c r="P714" s="20"/>
      <c r="Q714" s="20"/>
      <c r="R714" s="20"/>
      <c r="S714" s="20"/>
      <c r="T714" s="20"/>
      <c r="U714" s="20"/>
    </row>
    <row r="715" spans="1:154" ht="49.5" customHeight="1">
      <c r="A715" s="17">
        <v>709</v>
      </c>
      <c r="B715" s="114" t="s">
        <v>2307</v>
      </c>
      <c r="C715" s="114" t="s">
        <v>2308</v>
      </c>
      <c r="D715" s="114" t="s">
        <v>1700</v>
      </c>
      <c r="E715" s="81">
        <v>2018</v>
      </c>
      <c r="F715" s="41" t="s">
        <v>2309</v>
      </c>
      <c r="G715" s="42"/>
      <c r="H715" s="41" t="s">
        <v>189</v>
      </c>
      <c r="I715" s="41" t="s">
        <v>19</v>
      </c>
      <c r="J715" s="41" t="s">
        <v>20</v>
      </c>
      <c r="K715" s="41">
        <v>60</v>
      </c>
      <c r="L715" s="41" t="s">
        <v>21</v>
      </c>
      <c r="M715" s="20"/>
      <c r="N715" s="20"/>
      <c r="O715" s="20"/>
      <c r="P715" s="20"/>
      <c r="Q715" s="20"/>
      <c r="R715" s="20"/>
      <c r="S715" s="20"/>
      <c r="T715" s="20"/>
      <c r="U715" s="20"/>
    </row>
    <row r="716" spans="1:154" ht="51.75" customHeight="1">
      <c r="A716" s="17">
        <v>710</v>
      </c>
      <c r="B716" s="114" t="s">
        <v>2307</v>
      </c>
      <c r="C716" s="114" t="s">
        <v>2310</v>
      </c>
      <c r="D716" s="114" t="s">
        <v>1700</v>
      </c>
      <c r="E716" s="81">
        <v>2018</v>
      </c>
      <c r="F716" s="41" t="s">
        <v>2311</v>
      </c>
      <c r="G716" s="42"/>
      <c r="H716" s="41" t="s">
        <v>189</v>
      </c>
      <c r="I716" s="41" t="s">
        <v>19</v>
      </c>
      <c r="J716" s="41" t="s">
        <v>20</v>
      </c>
      <c r="K716" s="41">
        <v>60</v>
      </c>
      <c r="L716" s="41" t="s">
        <v>21</v>
      </c>
      <c r="M716" s="20"/>
      <c r="N716" s="20"/>
      <c r="O716" s="20"/>
      <c r="P716" s="20"/>
      <c r="Q716" s="20"/>
      <c r="R716" s="20"/>
      <c r="S716" s="20"/>
      <c r="T716" s="20"/>
      <c r="U716" s="20"/>
    </row>
    <row r="717" spans="1:154" ht="49.5" customHeight="1">
      <c r="A717" s="17">
        <v>711</v>
      </c>
      <c r="B717" s="114" t="s">
        <v>1945</v>
      </c>
      <c r="C717" s="114" t="s">
        <v>2312</v>
      </c>
      <c r="D717" s="114" t="s">
        <v>1700</v>
      </c>
      <c r="E717" s="81">
        <v>2018</v>
      </c>
      <c r="F717" s="41" t="s">
        <v>2313</v>
      </c>
      <c r="G717" s="42"/>
      <c r="H717" s="41" t="s">
        <v>255</v>
      </c>
      <c r="I717" s="41" t="s">
        <v>19</v>
      </c>
      <c r="J717" s="41" t="s">
        <v>20</v>
      </c>
      <c r="K717" s="41">
        <v>60</v>
      </c>
      <c r="L717" s="41" t="s">
        <v>21</v>
      </c>
      <c r="M717" s="20"/>
      <c r="N717" s="20"/>
      <c r="O717" s="20"/>
      <c r="P717" s="20"/>
      <c r="Q717" s="20"/>
      <c r="R717" s="20"/>
      <c r="S717" s="20"/>
      <c r="T717" s="20"/>
      <c r="U717" s="20"/>
    </row>
    <row r="718" spans="1:154" ht="39" customHeight="1">
      <c r="A718" s="17">
        <v>712</v>
      </c>
      <c r="B718" s="114" t="s">
        <v>2314</v>
      </c>
      <c r="C718" s="114" t="s">
        <v>2315</v>
      </c>
      <c r="D718" s="114" t="s">
        <v>1700</v>
      </c>
      <c r="E718" s="81">
        <v>2018</v>
      </c>
      <c r="F718" s="41" t="s">
        <v>2316</v>
      </c>
      <c r="G718" s="42"/>
      <c r="H718" s="41" t="s">
        <v>255</v>
      </c>
      <c r="I718" s="41" t="s">
        <v>19</v>
      </c>
      <c r="J718" s="41" t="s">
        <v>28</v>
      </c>
      <c r="K718" s="41">
        <v>52</v>
      </c>
      <c r="L718" s="41" t="s">
        <v>21</v>
      </c>
      <c r="M718" s="20"/>
      <c r="N718" s="20"/>
      <c r="O718" s="20"/>
      <c r="P718" s="20"/>
      <c r="Q718" s="20"/>
      <c r="R718" s="20"/>
      <c r="S718" s="20"/>
      <c r="T718" s="20"/>
      <c r="U718" s="20"/>
    </row>
    <row r="719" spans="1:154" s="13" customFormat="1" ht="39" customHeight="1">
      <c r="A719" s="17">
        <v>713</v>
      </c>
      <c r="B719" s="116" t="s">
        <v>2317</v>
      </c>
      <c r="C719" s="116" t="s">
        <v>2318</v>
      </c>
      <c r="D719" s="116" t="s">
        <v>648</v>
      </c>
      <c r="E719" s="84">
        <v>2018</v>
      </c>
      <c r="F719" s="44" t="s">
        <v>2319</v>
      </c>
      <c r="G719" s="49">
        <v>240</v>
      </c>
      <c r="H719" s="44" t="s">
        <v>2320</v>
      </c>
      <c r="I719" s="44" t="s">
        <v>27</v>
      </c>
      <c r="J719" s="44" t="s">
        <v>20</v>
      </c>
      <c r="K719" s="44">
        <v>60</v>
      </c>
      <c r="L719" s="44" t="s">
        <v>21</v>
      </c>
      <c r="M719" s="20"/>
      <c r="N719" s="20"/>
      <c r="O719" s="20"/>
      <c r="P719" s="20"/>
      <c r="Q719" s="20"/>
      <c r="R719" s="20"/>
      <c r="S719" s="20"/>
      <c r="T719" s="20"/>
      <c r="U719" s="20"/>
      <c r="EE719" s="15"/>
      <c r="EF719" s="15"/>
      <c r="EG719" s="15"/>
      <c r="EH719" s="15"/>
      <c r="EI719" s="15"/>
      <c r="EJ719" s="15"/>
      <c r="EK719" s="15"/>
      <c r="EL719" s="15"/>
      <c r="EM719" s="15"/>
      <c r="EN719" s="15"/>
      <c r="EO719" s="15"/>
      <c r="EP719" s="15"/>
      <c r="EQ719" s="15"/>
      <c r="ER719" s="15"/>
      <c r="ES719" s="15"/>
      <c r="ET719" s="15"/>
      <c r="EU719" s="15"/>
      <c r="EV719" s="15"/>
      <c r="EW719" s="15"/>
      <c r="EX719" s="15"/>
    </row>
    <row r="720" spans="1:154" s="13" customFormat="1" ht="39" customHeight="1">
      <c r="A720" s="17">
        <v>714</v>
      </c>
      <c r="B720" s="116" t="s">
        <v>2321</v>
      </c>
      <c r="C720" s="116" t="s">
        <v>2322</v>
      </c>
      <c r="D720" s="116" t="s">
        <v>648</v>
      </c>
      <c r="E720" s="84">
        <v>2018</v>
      </c>
      <c r="F720" s="44" t="s">
        <v>2323</v>
      </c>
      <c r="G720" s="49">
        <v>168</v>
      </c>
      <c r="H720" s="44" t="s">
        <v>2324</v>
      </c>
      <c r="I720" s="44" t="s">
        <v>27</v>
      </c>
      <c r="J720" s="44" t="s">
        <v>20</v>
      </c>
      <c r="K720" s="44">
        <v>60</v>
      </c>
      <c r="L720" s="44" t="s">
        <v>21</v>
      </c>
      <c r="M720" s="20"/>
      <c r="N720" s="20"/>
      <c r="O720" s="20"/>
      <c r="P720" s="20"/>
      <c r="Q720" s="20"/>
      <c r="R720" s="20"/>
      <c r="S720" s="20"/>
      <c r="T720" s="20"/>
      <c r="U720" s="20"/>
      <c r="EE720" s="15"/>
      <c r="EF720" s="15"/>
      <c r="EG720" s="15"/>
      <c r="EH720" s="15"/>
      <c r="EI720" s="15"/>
      <c r="EJ720" s="15"/>
      <c r="EK720" s="15"/>
      <c r="EL720" s="15"/>
      <c r="EM720" s="15"/>
      <c r="EN720" s="15"/>
      <c r="EO720" s="15"/>
      <c r="EP720" s="15"/>
      <c r="EQ720" s="15"/>
      <c r="ER720" s="15"/>
      <c r="ES720" s="15"/>
      <c r="ET720" s="15"/>
      <c r="EU720" s="15"/>
      <c r="EV720" s="15"/>
      <c r="EW720" s="15"/>
      <c r="EX720" s="15"/>
    </row>
    <row r="721" spans="1:154" s="13" customFormat="1" ht="39" customHeight="1">
      <c r="A721" s="17">
        <v>715</v>
      </c>
      <c r="B721" s="116" t="s">
        <v>2325</v>
      </c>
      <c r="C721" s="116" t="s">
        <v>2326</v>
      </c>
      <c r="D721" s="116" t="s">
        <v>648</v>
      </c>
      <c r="E721" s="84">
        <v>2018</v>
      </c>
      <c r="F721" s="44" t="s">
        <v>2327</v>
      </c>
      <c r="G721" s="49">
        <v>400</v>
      </c>
      <c r="H721" s="44" t="s">
        <v>57</v>
      </c>
      <c r="I721" s="44" t="s">
        <v>27</v>
      </c>
      <c r="J721" s="44" t="s">
        <v>20</v>
      </c>
      <c r="K721" s="44">
        <v>60</v>
      </c>
      <c r="L721" s="44" t="s">
        <v>21</v>
      </c>
      <c r="M721" s="20"/>
      <c r="N721" s="20"/>
      <c r="O721" s="20"/>
      <c r="P721" s="20"/>
      <c r="Q721" s="20"/>
      <c r="R721" s="20"/>
      <c r="S721" s="20"/>
      <c r="T721" s="20"/>
      <c r="U721" s="20"/>
      <c r="EE721" s="15"/>
      <c r="EF721" s="15"/>
      <c r="EG721" s="15"/>
      <c r="EH721" s="15"/>
      <c r="EI721" s="15"/>
      <c r="EJ721" s="15"/>
      <c r="EK721" s="15"/>
      <c r="EL721" s="15"/>
      <c r="EM721" s="15"/>
      <c r="EN721" s="15"/>
      <c r="EO721" s="15"/>
      <c r="EP721" s="15"/>
      <c r="EQ721" s="15"/>
      <c r="ER721" s="15"/>
      <c r="ES721" s="15"/>
      <c r="ET721" s="15"/>
      <c r="EU721" s="15"/>
      <c r="EV721" s="15"/>
      <c r="EW721" s="15"/>
      <c r="EX721" s="15"/>
    </row>
    <row r="722" spans="1:154" s="9" customFormat="1" ht="39" customHeight="1">
      <c r="A722" s="17">
        <v>716</v>
      </c>
      <c r="B722" s="114" t="s">
        <v>908</v>
      </c>
      <c r="C722" s="114" t="s">
        <v>2328</v>
      </c>
      <c r="D722" s="114" t="s">
        <v>1212</v>
      </c>
      <c r="E722" s="81">
        <v>2018</v>
      </c>
      <c r="F722" s="41" t="s">
        <v>2329</v>
      </c>
      <c r="G722" s="41">
        <v>160</v>
      </c>
      <c r="H722" s="41" t="s">
        <v>26</v>
      </c>
      <c r="I722" s="41" t="s">
        <v>19</v>
      </c>
      <c r="J722" s="41" t="s">
        <v>28</v>
      </c>
      <c r="K722" s="41" t="s">
        <v>1026</v>
      </c>
      <c r="L722" s="41" t="s">
        <v>21</v>
      </c>
      <c r="M722" s="20"/>
      <c r="N722" s="20"/>
      <c r="O722" s="20"/>
      <c r="P722" s="20"/>
      <c r="Q722" s="20"/>
      <c r="R722" s="20"/>
      <c r="S722" s="20"/>
      <c r="T722" s="20"/>
      <c r="U722" s="20"/>
      <c r="EE722" s="15"/>
      <c r="EF722" s="15"/>
      <c r="EG722" s="15"/>
      <c r="EH722" s="15"/>
      <c r="EI722" s="15"/>
      <c r="EJ722" s="15"/>
      <c r="EK722" s="15"/>
      <c r="EL722" s="15"/>
      <c r="EM722" s="15"/>
      <c r="EN722" s="15"/>
      <c r="EO722" s="15"/>
      <c r="EP722" s="15"/>
      <c r="EQ722" s="15"/>
      <c r="ER722" s="15"/>
      <c r="ES722" s="15"/>
      <c r="ET722" s="15"/>
      <c r="EU722" s="15"/>
      <c r="EV722" s="15"/>
      <c r="EW722" s="15"/>
      <c r="EX722" s="15"/>
    </row>
    <row r="723" spans="1:154" s="9" customFormat="1" ht="39" customHeight="1">
      <c r="A723" s="17">
        <v>717</v>
      </c>
      <c r="B723" s="114" t="s">
        <v>908</v>
      </c>
      <c r="C723" s="114" t="s">
        <v>2330</v>
      </c>
      <c r="D723" s="114" t="s">
        <v>1212</v>
      </c>
      <c r="E723" s="81">
        <v>2018</v>
      </c>
      <c r="F723" s="41" t="s">
        <v>2331</v>
      </c>
      <c r="G723" s="41">
        <v>160</v>
      </c>
      <c r="H723" s="41" t="s">
        <v>26</v>
      </c>
      <c r="I723" s="41" t="s">
        <v>19</v>
      </c>
      <c r="J723" s="41" t="s">
        <v>28</v>
      </c>
      <c r="K723" s="41" t="s">
        <v>1026</v>
      </c>
      <c r="L723" s="41" t="s">
        <v>21</v>
      </c>
      <c r="M723" s="20"/>
      <c r="N723" s="20"/>
      <c r="O723" s="20"/>
      <c r="P723" s="20"/>
      <c r="Q723" s="20"/>
      <c r="R723" s="20"/>
      <c r="S723" s="20"/>
      <c r="T723" s="20"/>
      <c r="U723" s="20"/>
      <c r="EE723" s="15"/>
      <c r="EF723" s="15"/>
      <c r="EG723" s="15"/>
      <c r="EH723" s="15"/>
      <c r="EI723" s="15"/>
      <c r="EJ723" s="15"/>
      <c r="EK723" s="15"/>
      <c r="EL723" s="15"/>
      <c r="EM723" s="15"/>
      <c r="EN723" s="15"/>
      <c r="EO723" s="15"/>
      <c r="EP723" s="15"/>
      <c r="EQ723" s="15"/>
      <c r="ER723" s="15"/>
      <c r="ES723" s="15"/>
      <c r="ET723" s="15"/>
      <c r="EU723" s="15"/>
      <c r="EV723" s="15"/>
      <c r="EW723" s="15"/>
      <c r="EX723" s="15"/>
    </row>
    <row r="724" spans="1:154" ht="39" customHeight="1">
      <c r="A724" s="17">
        <v>718</v>
      </c>
      <c r="B724" s="106" t="s">
        <v>1050</v>
      </c>
      <c r="C724" s="106" t="s">
        <v>2332</v>
      </c>
      <c r="D724" s="106" t="s">
        <v>1052</v>
      </c>
      <c r="E724" s="73">
        <v>2018</v>
      </c>
      <c r="F724" s="32" t="s">
        <v>2333</v>
      </c>
      <c r="G724" s="32"/>
      <c r="H724" s="32" t="s">
        <v>2334</v>
      </c>
      <c r="I724" s="32" t="s">
        <v>418</v>
      </c>
      <c r="J724" s="32" t="s">
        <v>705</v>
      </c>
      <c r="K724" s="32">
        <v>60</v>
      </c>
      <c r="L724" s="32" t="s">
        <v>21</v>
      </c>
      <c r="M724" s="20"/>
      <c r="N724" s="20"/>
      <c r="O724" s="20"/>
      <c r="P724" s="20"/>
      <c r="Q724" s="20"/>
      <c r="R724" s="20"/>
      <c r="S724" s="20"/>
      <c r="T724" s="20"/>
      <c r="U724" s="20"/>
    </row>
    <row r="725" spans="1:154" ht="39" customHeight="1">
      <c r="A725" s="17">
        <v>719</v>
      </c>
      <c r="B725" s="110" t="s">
        <v>650</v>
      </c>
      <c r="C725" s="110" t="s">
        <v>2335</v>
      </c>
      <c r="D725" s="110" t="s">
        <v>187</v>
      </c>
      <c r="E725" s="77">
        <v>2017</v>
      </c>
      <c r="F725" s="36" t="s">
        <v>2336</v>
      </c>
      <c r="G725" s="36">
        <v>320</v>
      </c>
      <c r="H725" s="36" t="s">
        <v>189</v>
      </c>
      <c r="I725" s="36" t="s">
        <v>19</v>
      </c>
      <c r="J725" s="36" t="s">
        <v>20</v>
      </c>
      <c r="K725" s="36">
        <v>60</v>
      </c>
      <c r="L725" s="36" t="s">
        <v>21</v>
      </c>
      <c r="M725" s="20"/>
      <c r="N725" s="20"/>
      <c r="O725" s="20"/>
      <c r="P725" s="20"/>
      <c r="Q725" s="20"/>
      <c r="R725" s="20"/>
      <c r="S725" s="20"/>
      <c r="T725" s="20"/>
      <c r="U725" s="20"/>
    </row>
    <row r="726" spans="1:154" ht="65.25" customHeight="1">
      <c r="A726" s="17">
        <v>720</v>
      </c>
      <c r="B726" s="110" t="s">
        <v>2337</v>
      </c>
      <c r="C726" s="110" t="s">
        <v>2338</v>
      </c>
      <c r="D726" s="110" t="s">
        <v>187</v>
      </c>
      <c r="E726" s="77">
        <v>2017</v>
      </c>
      <c r="F726" s="36" t="s">
        <v>2339</v>
      </c>
      <c r="G726" s="36">
        <v>384</v>
      </c>
      <c r="H726" s="36" t="s">
        <v>1058</v>
      </c>
      <c r="I726" s="36" t="s">
        <v>19</v>
      </c>
      <c r="J726" s="36" t="s">
        <v>20</v>
      </c>
      <c r="K726" s="36">
        <v>60</v>
      </c>
      <c r="L726" s="36" t="s">
        <v>21</v>
      </c>
      <c r="M726" s="20"/>
      <c r="N726" s="20"/>
      <c r="O726" s="20"/>
      <c r="P726" s="20"/>
      <c r="Q726" s="20"/>
      <c r="R726" s="20"/>
      <c r="S726" s="20"/>
      <c r="T726" s="20"/>
      <c r="U726" s="20"/>
    </row>
    <row r="727" spans="1:154" ht="46.5" customHeight="1">
      <c r="A727" s="17">
        <v>721</v>
      </c>
      <c r="B727" s="110" t="s">
        <v>2340</v>
      </c>
      <c r="C727" s="110" t="s">
        <v>2341</v>
      </c>
      <c r="D727" s="110" t="s">
        <v>187</v>
      </c>
      <c r="E727" s="77">
        <v>2018</v>
      </c>
      <c r="F727" s="36" t="s">
        <v>2342</v>
      </c>
      <c r="G727" s="36"/>
      <c r="H727" s="36" t="s">
        <v>255</v>
      </c>
      <c r="I727" s="36" t="s">
        <v>19</v>
      </c>
      <c r="J727" s="36" t="s">
        <v>20</v>
      </c>
      <c r="K727" s="36">
        <v>65</v>
      </c>
      <c r="L727" s="36" t="s">
        <v>21</v>
      </c>
      <c r="M727" s="20"/>
      <c r="N727" s="20"/>
      <c r="O727" s="20"/>
      <c r="P727" s="20"/>
      <c r="Q727" s="20"/>
      <c r="R727" s="20"/>
      <c r="S727" s="20"/>
      <c r="T727" s="20"/>
      <c r="U727" s="20"/>
    </row>
    <row r="728" spans="1:154" ht="39" customHeight="1">
      <c r="A728" s="17">
        <v>722</v>
      </c>
      <c r="B728" s="110" t="s">
        <v>2343</v>
      </c>
      <c r="C728" s="110" t="s">
        <v>2344</v>
      </c>
      <c r="D728" s="110" t="s">
        <v>187</v>
      </c>
      <c r="E728" s="77">
        <v>2018</v>
      </c>
      <c r="F728" s="36" t="s">
        <v>2345</v>
      </c>
      <c r="G728" s="36">
        <v>480</v>
      </c>
      <c r="H728" s="36" t="s">
        <v>775</v>
      </c>
      <c r="I728" s="36" t="s">
        <v>19</v>
      </c>
      <c r="J728" s="36" t="s">
        <v>28</v>
      </c>
      <c r="K728" s="36">
        <v>52</v>
      </c>
      <c r="L728" s="36" t="s">
        <v>21</v>
      </c>
      <c r="M728" s="20"/>
      <c r="N728" s="20"/>
      <c r="O728" s="20"/>
      <c r="P728" s="20"/>
      <c r="Q728" s="20"/>
      <c r="R728" s="20"/>
      <c r="S728" s="20"/>
      <c r="T728" s="20"/>
      <c r="U728" s="20"/>
    </row>
    <row r="729" spans="1:154" ht="39" customHeight="1">
      <c r="A729" s="17">
        <v>723</v>
      </c>
      <c r="B729" s="110" t="s">
        <v>1059</v>
      </c>
      <c r="C729" s="110" t="s">
        <v>2346</v>
      </c>
      <c r="D729" s="110" t="s">
        <v>187</v>
      </c>
      <c r="E729" s="77">
        <v>2018</v>
      </c>
      <c r="F729" s="36" t="s">
        <v>2347</v>
      </c>
      <c r="G729" s="36">
        <v>192</v>
      </c>
      <c r="H729" s="36" t="s">
        <v>377</v>
      </c>
      <c r="I729" s="36" t="s">
        <v>378</v>
      </c>
      <c r="J729" s="36" t="s">
        <v>28</v>
      </c>
      <c r="K729" s="36">
        <v>52</v>
      </c>
      <c r="L729" s="36" t="s">
        <v>21</v>
      </c>
      <c r="M729" s="20"/>
      <c r="N729" s="20"/>
      <c r="O729" s="20"/>
      <c r="P729" s="20"/>
      <c r="Q729" s="20"/>
      <c r="R729" s="20"/>
      <c r="S729" s="20"/>
      <c r="T729" s="20"/>
      <c r="U729" s="20"/>
    </row>
    <row r="730" spans="1:154" ht="39" customHeight="1">
      <c r="A730" s="17">
        <v>724</v>
      </c>
      <c r="B730" s="110" t="s">
        <v>2348</v>
      </c>
      <c r="C730" s="110" t="s">
        <v>2349</v>
      </c>
      <c r="D730" s="110" t="s">
        <v>187</v>
      </c>
      <c r="E730" s="77">
        <v>2017</v>
      </c>
      <c r="F730" s="36" t="s">
        <v>2350</v>
      </c>
      <c r="G730" s="36">
        <v>224</v>
      </c>
      <c r="H730" s="36" t="s">
        <v>189</v>
      </c>
      <c r="I730" s="36" t="s">
        <v>19</v>
      </c>
      <c r="J730" s="36" t="s">
        <v>20</v>
      </c>
      <c r="K730" s="36">
        <v>60</v>
      </c>
      <c r="L730" s="36" t="s">
        <v>21</v>
      </c>
      <c r="M730" s="20"/>
      <c r="N730" s="20"/>
      <c r="O730" s="20"/>
      <c r="P730" s="20"/>
      <c r="Q730" s="20"/>
      <c r="R730" s="20"/>
      <c r="S730" s="20"/>
      <c r="T730" s="20"/>
      <c r="U730" s="20"/>
    </row>
    <row r="731" spans="1:154" ht="39" customHeight="1">
      <c r="A731" s="17">
        <v>725</v>
      </c>
      <c r="B731" s="110" t="s">
        <v>2351</v>
      </c>
      <c r="C731" s="110" t="s">
        <v>2352</v>
      </c>
      <c r="D731" s="110" t="s">
        <v>187</v>
      </c>
      <c r="E731" s="77">
        <v>2018</v>
      </c>
      <c r="F731" s="36" t="s">
        <v>2353</v>
      </c>
      <c r="G731" s="36"/>
      <c r="H731" s="36" t="s">
        <v>775</v>
      </c>
      <c r="I731" s="36" t="s">
        <v>19</v>
      </c>
      <c r="J731" s="36" t="s">
        <v>28</v>
      </c>
      <c r="K731" s="36">
        <v>52</v>
      </c>
      <c r="L731" s="36" t="s">
        <v>21</v>
      </c>
      <c r="M731" s="20"/>
      <c r="N731" s="20"/>
      <c r="O731" s="20"/>
      <c r="P731" s="20"/>
      <c r="Q731" s="20"/>
      <c r="R731" s="20"/>
      <c r="S731" s="20"/>
      <c r="T731" s="20"/>
      <c r="U731" s="20"/>
    </row>
    <row r="732" spans="1:154" ht="39" customHeight="1">
      <c r="A732" s="17">
        <v>726</v>
      </c>
      <c r="B732" s="110" t="s">
        <v>2354</v>
      </c>
      <c r="C732" s="110" t="s">
        <v>2355</v>
      </c>
      <c r="D732" s="110" t="s">
        <v>187</v>
      </c>
      <c r="E732" s="77"/>
      <c r="F732" s="36" t="s">
        <v>2356</v>
      </c>
      <c r="G732" s="36">
        <v>288</v>
      </c>
      <c r="H732" s="36" t="s">
        <v>775</v>
      </c>
      <c r="I732" s="36" t="s">
        <v>19</v>
      </c>
      <c r="J732" s="36" t="s">
        <v>28</v>
      </c>
      <c r="K732" s="36">
        <v>52</v>
      </c>
      <c r="L732" s="36" t="s">
        <v>21</v>
      </c>
      <c r="M732" s="20"/>
      <c r="N732" s="20"/>
      <c r="O732" s="20"/>
      <c r="P732" s="20"/>
      <c r="Q732" s="20"/>
      <c r="R732" s="20"/>
      <c r="S732" s="20"/>
      <c r="T732" s="20"/>
      <c r="U732" s="20"/>
    </row>
    <row r="733" spans="1:154" ht="39" customHeight="1">
      <c r="A733" s="17">
        <v>727</v>
      </c>
      <c r="B733" s="110" t="s">
        <v>1462</v>
      </c>
      <c r="C733" s="110" t="s">
        <v>2357</v>
      </c>
      <c r="D733" s="110" t="s">
        <v>187</v>
      </c>
      <c r="E733" s="77">
        <v>2017</v>
      </c>
      <c r="F733" s="36" t="s">
        <v>2358</v>
      </c>
      <c r="G733" s="36"/>
      <c r="H733" s="36" t="s">
        <v>775</v>
      </c>
      <c r="I733" s="36" t="s">
        <v>19</v>
      </c>
      <c r="J733" s="36" t="s">
        <v>20</v>
      </c>
      <c r="K733" s="36">
        <v>60</v>
      </c>
      <c r="L733" s="36" t="s">
        <v>21</v>
      </c>
      <c r="M733" s="20"/>
      <c r="N733" s="20"/>
      <c r="O733" s="20"/>
      <c r="P733" s="20"/>
      <c r="Q733" s="20"/>
      <c r="R733" s="20"/>
      <c r="S733" s="20"/>
      <c r="T733" s="20"/>
      <c r="U733" s="20"/>
    </row>
    <row r="734" spans="1:154" ht="39" customHeight="1">
      <c r="A734" s="17">
        <v>728</v>
      </c>
      <c r="B734" s="111" t="s">
        <v>2359</v>
      </c>
      <c r="C734" s="111" t="s">
        <v>2360</v>
      </c>
      <c r="D734" s="111" t="s">
        <v>192</v>
      </c>
      <c r="E734" s="78">
        <v>2018</v>
      </c>
      <c r="F734" s="37" t="s">
        <v>2361</v>
      </c>
      <c r="G734" s="37" t="s">
        <v>203</v>
      </c>
      <c r="H734" s="37" t="s">
        <v>194</v>
      </c>
      <c r="I734" s="37" t="s">
        <v>19</v>
      </c>
      <c r="J734" s="37" t="s">
        <v>28</v>
      </c>
      <c r="K734" s="37">
        <v>60</v>
      </c>
      <c r="L734" s="37" t="s">
        <v>21</v>
      </c>
      <c r="M734" s="20"/>
      <c r="N734" s="20"/>
      <c r="O734" s="20"/>
      <c r="P734" s="20"/>
      <c r="Q734" s="20"/>
      <c r="R734" s="20"/>
      <c r="S734" s="20"/>
      <c r="T734" s="20"/>
      <c r="U734" s="20"/>
    </row>
    <row r="735" spans="1:154" ht="39" customHeight="1">
      <c r="A735" s="17">
        <v>729</v>
      </c>
      <c r="B735" s="108" t="s">
        <v>2362</v>
      </c>
      <c r="C735" s="108" t="s">
        <v>2363</v>
      </c>
      <c r="D735" s="108" t="s">
        <v>884</v>
      </c>
      <c r="E735" s="75">
        <v>2017</v>
      </c>
      <c r="F735" s="34" t="s">
        <v>2364</v>
      </c>
      <c r="G735" s="34"/>
      <c r="H735" s="34" t="s">
        <v>255</v>
      </c>
      <c r="I735" s="34" t="s">
        <v>19</v>
      </c>
      <c r="J735" s="34" t="s">
        <v>28</v>
      </c>
      <c r="K735" s="34">
        <v>52</v>
      </c>
      <c r="L735" s="34" t="s">
        <v>21</v>
      </c>
      <c r="M735" s="20"/>
      <c r="N735" s="20"/>
      <c r="O735" s="20"/>
      <c r="P735" s="20"/>
      <c r="Q735" s="20"/>
      <c r="R735" s="20"/>
      <c r="S735" s="20"/>
      <c r="T735" s="20"/>
      <c r="U735" s="20"/>
    </row>
    <row r="736" spans="1:154" ht="44.25" customHeight="1">
      <c r="A736" s="17">
        <v>730</v>
      </c>
      <c r="B736" s="108" t="s">
        <v>1945</v>
      </c>
      <c r="C736" s="108" t="s">
        <v>2365</v>
      </c>
      <c r="D736" s="108" t="s">
        <v>884</v>
      </c>
      <c r="E736" s="75">
        <v>2018</v>
      </c>
      <c r="F736" s="34" t="s">
        <v>2366</v>
      </c>
      <c r="G736" s="34"/>
      <c r="H736" s="34" t="s">
        <v>255</v>
      </c>
      <c r="I736" s="34" t="s">
        <v>19</v>
      </c>
      <c r="J736" s="34" t="s">
        <v>20</v>
      </c>
      <c r="K736" s="34">
        <v>60</v>
      </c>
      <c r="L736" s="34" t="s">
        <v>21</v>
      </c>
      <c r="M736" s="20"/>
      <c r="N736" s="20"/>
      <c r="O736" s="20"/>
      <c r="P736" s="20"/>
      <c r="Q736" s="20"/>
      <c r="R736" s="20"/>
      <c r="S736" s="20"/>
      <c r="T736" s="20"/>
      <c r="U736" s="20"/>
    </row>
    <row r="737" spans="1:21" ht="39" customHeight="1">
      <c r="A737" s="17">
        <v>731</v>
      </c>
      <c r="B737" s="108" t="s">
        <v>1160</v>
      </c>
      <c r="C737" s="108" t="s">
        <v>2367</v>
      </c>
      <c r="D737" s="108" t="s">
        <v>884</v>
      </c>
      <c r="E737" s="75">
        <v>2018</v>
      </c>
      <c r="F737" s="34" t="s">
        <v>2368</v>
      </c>
      <c r="G737" s="34"/>
      <c r="H737" s="34" t="s">
        <v>255</v>
      </c>
      <c r="I737" s="34" t="s">
        <v>19</v>
      </c>
      <c r="J737" s="34" t="s">
        <v>28</v>
      </c>
      <c r="K737" s="34">
        <v>52</v>
      </c>
      <c r="L737" s="34" t="s">
        <v>21</v>
      </c>
      <c r="M737" s="20"/>
      <c r="N737" s="20"/>
      <c r="O737" s="20"/>
      <c r="P737" s="20"/>
      <c r="Q737" s="20"/>
      <c r="R737" s="20"/>
      <c r="S737" s="20"/>
      <c r="T737" s="20"/>
      <c r="U737" s="20"/>
    </row>
    <row r="738" spans="1:21" ht="39" customHeight="1">
      <c r="A738" s="17">
        <v>732</v>
      </c>
      <c r="B738" s="108" t="s">
        <v>1730</v>
      </c>
      <c r="C738" s="108" t="s">
        <v>2369</v>
      </c>
      <c r="D738" s="108" t="s">
        <v>884</v>
      </c>
      <c r="E738" s="75">
        <v>2018</v>
      </c>
      <c r="F738" s="34" t="s">
        <v>2370</v>
      </c>
      <c r="G738" s="34"/>
      <c r="H738" s="34" t="s">
        <v>555</v>
      </c>
      <c r="I738" s="34" t="s">
        <v>19</v>
      </c>
      <c r="J738" s="34" t="s">
        <v>28</v>
      </c>
      <c r="K738" s="34">
        <v>52</v>
      </c>
      <c r="L738" s="34" t="s">
        <v>21</v>
      </c>
      <c r="M738" s="20"/>
      <c r="N738" s="20"/>
      <c r="O738" s="20"/>
      <c r="P738" s="20"/>
      <c r="Q738" s="20"/>
      <c r="R738" s="20"/>
      <c r="S738" s="20"/>
      <c r="T738" s="20"/>
      <c r="U738" s="20"/>
    </row>
    <row r="739" spans="1:21" ht="56.25" customHeight="1">
      <c r="A739" s="17">
        <v>733</v>
      </c>
      <c r="B739" s="108" t="s">
        <v>2371</v>
      </c>
      <c r="C739" s="108" t="s">
        <v>2372</v>
      </c>
      <c r="D739" s="108" t="s">
        <v>884</v>
      </c>
      <c r="E739" s="75">
        <v>2018</v>
      </c>
      <c r="F739" s="34" t="s">
        <v>2373</v>
      </c>
      <c r="G739" s="34"/>
      <c r="H739" s="34" t="s">
        <v>1977</v>
      </c>
      <c r="I739" s="34" t="s">
        <v>19</v>
      </c>
      <c r="J739" s="34" t="s">
        <v>20</v>
      </c>
      <c r="K739" s="34">
        <v>130</v>
      </c>
      <c r="L739" s="34" t="s">
        <v>39</v>
      </c>
      <c r="M739" s="20"/>
      <c r="N739" s="20"/>
      <c r="O739" s="20"/>
      <c r="P739" s="20"/>
      <c r="Q739" s="20"/>
      <c r="R739" s="20"/>
      <c r="S739" s="20"/>
      <c r="T739" s="20"/>
      <c r="U739" s="20"/>
    </row>
    <row r="740" spans="1:21" ht="39" customHeight="1">
      <c r="A740" s="17">
        <v>734</v>
      </c>
      <c r="B740" s="109" t="s">
        <v>2374</v>
      </c>
      <c r="C740" s="109" t="s">
        <v>2375</v>
      </c>
      <c r="D740" s="109" t="s">
        <v>888</v>
      </c>
      <c r="E740" s="76">
        <v>2017</v>
      </c>
      <c r="F740" s="22" t="s">
        <v>2376</v>
      </c>
      <c r="G740" s="22"/>
      <c r="H740" s="22" t="s">
        <v>255</v>
      </c>
      <c r="I740" s="22" t="s">
        <v>19</v>
      </c>
      <c r="J740" s="22" t="s">
        <v>28</v>
      </c>
      <c r="K740" s="22">
        <v>52</v>
      </c>
      <c r="L740" s="22" t="s">
        <v>21</v>
      </c>
      <c r="M740" s="20"/>
      <c r="N740" s="20"/>
      <c r="O740" s="20"/>
      <c r="P740" s="20"/>
      <c r="Q740" s="20"/>
      <c r="R740" s="20"/>
      <c r="S740" s="20"/>
      <c r="T740" s="20"/>
      <c r="U740" s="20"/>
    </row>
    <row r="741" spans="1:21" ht="39" customHeight="1">
      <c r="A741" s="17">
        <v>735</v>
      </c>
      <c r="B741" s="109" t="s">
        <v>650</v>
      </c>
      <c r="C741" s="109" t="s">
        <v>2377</v>
      </c>
      <c r="D741" s="109" t="s">
        <v>888</v>
      </c>
      <c r="E741" s="76">
        <v>2018</v>
      </c>
      <c r="F741" s="22" t="s">
        <v>2378</v>
      </c>
      <c r="G741" s="22"/>
      <c r="H741" s="22" t="s">
        <v>775</v>
      </c>
      <c r="I741" s="22"/>
      <c r="J741" s="22" t="s">
        <v>28</v>
      </c>
      <c r="K741" s="22">
        <v>52</v>
      </c>
      <c r="L741" s="22" t="s">
        <v>21</v>
      </c>
      <c r="M741" s="20"/>
      <c r="N741" s="20"/>
      <c r="O741" s="20"/>
      <c r="P741" s="20"/>
      <c r="Q741" s="20"/>
      <c r="R741" s="20"/>
      <c r="S741" s="20"/>
      <c r="T741" s="20"/>
      <c r="U741" s="20"/>
    </row>
    <row r="742" spans="1:21" ht="48" customHeight="1">
      <c r="A742" s="17">
        <v>736</v>
      </c>
      <c r="B742" s="109" t="s">
        <v>2379</v>
      </c>
      <c r="C742" s="109" t="s">
        <v>2380</v>
      </c>
      <c r="D742" s="109" t="s">
        <v>888</v>
      </c>
      <c r="E742" s="76">
        <v>2017</v>
      </c>
      <c r="F742" s="22" t="s">
        <v>2381</v>
      </c>
      <c r="G742" s="22"/>
      <c r="H742" s="22" t="s">
        <v>255</v>
      </c>
      <c r="I742" s="22" t="s">
        <v>19</v>
      </c>
      <c r="J742" s="22" t="s">
        <v>20</v>
      </c>
      <c r="K742" s="22">
        <v>60</v>
      </c>
      <c r="L742" s="22" t="s">
        <v>21</v>
      </c>
      <c r="M742" s="20"/>
      <c r="N742" s="20"/>
      <c r="O742" s="20"/>
      <c r="P742" s="20"/>
      <c r="Q742" s="20"/>
      <c r="R742" s="20"/>
      <c r="S742" s="20"/>
      <c r="T742" s="20"/>
      <c r="U742" s="20"/>
    </row>
    <row r="743" spans="1:21" ht="39" customHeight="1">
      <c r="A743" s="17">
        <v>737</v>
      </c>
      <c r="B743" s="109" t="s">
        <v>2382</v>
      </c>
      <c r="C743" s="109" t="s">
        <v>2383</v>
      </c>
      <c r="D743" s="109" t="s">
        <v>888</v>
      </c>
      <c r="E743" s="76">
        <v>2018</v>
      </c>
      <c r="F743" s="22" t="s">
        <v>2384</v>
      </c>
      <c r="G743" s="22"/>
      <c r="H743" s="22" t="s">
        <v>255</v>
      </c>
      <c r="I743" s="22" t="s">
        <v>19</v>
      </c>
      <c r="J743" s="22" t="s">
        <v>20</v>
      </c>
      <c r="K743" s="22">
        <v>60</v>
      </c>
      <c r="L743" s="22" t="s">
        <v>21</v>
      </c>
      <c r="M743" s="20"/>
      <c r="N743" s="20"/>
      <c r="O743" s="20"/>
      <c r="P743" s="20"/>
      <c r="Q743" s="20"/>
      <c r="R743" s="20"/>
      <c r="S743" s="20"/>
      <c r="T743" s="20"/>
      <c r="U743" s="20"/>
    </row>
    <row r="744" spans="1:21" ht="39" customHeight="1">
      <c r="A744" s="17">
        <v>738</v>
      </c>
      <c r="B744" s="115" t="s">
        <v>2385</v>
      </c>
      <c r="C744" s="115" t="s">
        <v>2386</v>
      </c>
      <c r="D744" s="115" t="s">
        <v>2387</v>
      </c>
      <c r="E744" s="82">
        <v>2018</v>
      </c>
      <c r="F744" s="43" t="s">
        <v>2388</v>
      </c>
      <c r="G744" s="43"/>
      <c r="H744" s="43" t="s">
        <v>2389</v>
      </c>
      <c r="I744" s="43" t="s">
        <v>378</v>
      </c>
      <c r="J744" s="43" t="s">
        <v>163</v>
      </c>
      <c r="K744" s="43" t="s">
        <v>2390</v>
      </c>
      <c r="L744" s="43" t="s">
        <v>39</v>
      </c>
      <c r="M744" s="20"/>
      <c r="N744" s="20"/>
      <c r="O744" s="20"/>
      <c r="P744" s="20"/>
      <c r="Q744" s="20"/>
      <c r="R744" s="20"/>
      <c r="S744" s="20"/>
      <c r="T744" s="20"/>
      <c r="U744" s="20"/>
    </row>
    <row r="745" spans="1:21" ht="39" customHeight="1">
      <c r="A745" s="17">
        <v>739</v>
      </c>
      <c r="B745" s="115" t="s">
        <v>2385</v>
      </c>
      <c r="C745" s="115" t="s">
        <v>2391</v>
      </c>
      <c r="D745" s="115" t="s">
        <v>2387</v>
      </c>
      <c r="E745" s="82">
        <v>2018</v>
      </c>
      <c r="F745" s="43" t="s">
        <v>2392</v>
      </c>
      <c r="G745" s="43"/>
      <c r="H745" s="43" t="s">
        <v>2389</v>
      </c>
      <c r="I745" s="43" t="s">
        <v>378</v>
      </c>
      <c r="J745" s="43" t="s">
        <v>163</v>
      </c>
      <c r="K745" s="43" t="s">
        <v>2393</v>
      </c>
      <c r="L745" s="43" t="s">
        <v>39</v>
      </c>
      <c r="M745" s="20"/>
      <c r="N745" s="20"/>
      <c r="O745" s="20"/>
      <c r="P745" s="20"/>
      <c r="Q745" s="20"/>
      <c r="R745" s="20"/>
      <c r="S745" s="20"/>
      <c r="T745" s="20"/>
      <c r="U745" s="20"/>
    </row>
    <row r="746" spans="1:21" ht="39" customHeight="1">
      <c r="A746" s="63">
        <v>740</v>
      </c>
      <c r="B746" s="130" t="s">
        <v>2394</v>
      </c>
      <c r="C746" s="130" t="s">
        <v>2395</v>
      </c>
      <c r="D746" s="130" t="s">
        <v>187</v>
      </c>
      <c r="E746" s="97">
        <v>2018</v>
      </c>
      <c r="F746" s="31" t="s">
        <v>2396</v>
      </c>
      <c r="G746" s="31"/>
      <c r="H746" s="31" t="s">
        <v>189</v>
      </c>
      <c r="I746" s="31" t="s">
        <v>19</v>
      </c>
      <c r="J746" s="31" t="s">
        <v>20</v>
      </c>
      <c r="K746" s="31">
        <v>55</v>
      </c>
      <c r="L746" s="31" t="s">
        <v>21</v>
      </c>
      <c r="M746" s="20"/>
      <c r="N746" s="20"/>
      <c r="O746" s="20"/>
      <c r="P746" s="20"/>
      <c r="Q746" s="20"/>
      <c r="R746" s="20"/>
      <c r="S746" s="20"/>
      <c r="T746" s="20"/>
      <c r="U746" s="20"/>
    </row>
    <row r="747" spans="1:21" ht="39" customHeight="1">
      <c r="A747" s="132">
        <v>741</v>
      </c>
      <c r="B747" s="133" t="s">
        <v>2397</v>
      </c>
      <c r="C747" s="134" t="s">
        <v>2398</v>
      </c>
      <c r="D747" s="133" t="s">
        <v>383</v>
      </c>
      <c r="E747" s="135">
        <v>2018</v>
      </c>
      <c r="F747" s="131" t="s">
        <v>2399</v>
      </c>
      <c r="G747" s="64" t="s">
        <v>944</v>
      </c>
      <c r="H747" s="64" t="s">
        <v>102</v>
      </c>
      <c r="I747" s="64" t="s">
        <v>378</v>
      </c>
      <c r="J747" s="64" t="s">
        <v>20</v>
      </c>
      <c r="K747" s="64">
        <v>70</v>
      </c>
      <c r="L747" s="64" t="s">
        <v>21</v>
      </c>
      <c r="M747" s="20"/>
      <c r="N747" s="20"/>
      <c r="O747" s="20"/>
      <c r="P747" s="20"/>
      <c r="Q747" s="20"/>
      <c r="R747" s="20"/>
      <c r="S747" s="20"/>
      <c r="T747" s="20"/>
      <c r="U747" s="20"/>
    </row>
  </sheetData>
  <mergeCells count="1">
    <mergeCell ref="B2:L3"/>
  </mergeCells>
  <hyperlinks>
    <hyperlink ref="C184" r:id="rId1"/>
    <hyperlink ref="C153" r:id="rId2"/>
    <hyperlink ref="C154" r:id="rId3"/>
    <hyperlink ref="C212" r:id="rId4"/>
    <hyperlink ref="C213" r:id="rId5"/>
    <hyperlink ref="C436" r:id="rId6"/>
    <hyperlink ref="C252" r:id="rId7"/>
    <hyperlink ref="C253" r:id="rId8"/>
    <hyperlink ref="C16" r:id="rId9"/>
    <hyperlink ref="C613" r:id="rId10"/>
    <hyperlink ref="C614" r:id="rId11"/>
    <hyperlink ref="C523" r:id="rId12"/>
    <hyperlink ref="C304" r:id="rId13"/>
    <hyperlink ref="C7" r:id="rId14"/>
    <hyperlink ref="C10" r:id="rId15"/>
    <hyperlink ref="C17" r:id="rId16"/>
    <hyperlink ref="C305" r:id="rId17"/>
    <hyperlink ref="C618" r:id="rId18"/>
    <hyperlink ref="C254" r:id="rId19"/>
    <hyperlink ref="C216" r:id="rId20"/>
    <hyperlink ref="C155" r:id="rId21"/>
    <hyperlink ref="C29" r:id="rId22"/>
    <hyperlink ref="C49" r:id="rId23"/>
    <hyperlink ref="C30" r:id="rId24"/>
    <hyperlink ref="C255" r:id="rId25"/>
    <hyperlink ref="C217" r:id="rId26"/>
    <hyperlink ref="C11" r:id="rId27"/>
    <hyperlink ref="C31" r:id="rId28"/>
    <hyperlink ref="C124" r:id="rId29"/>
    <hyperlink ref="C524" r:id="rId30"/>
    <hyperlink ref="C18" r:id="rId31"/>
    <hyperlink ref="C256" r:id="rId32"/>
    <hyperlink ref="C66" r:id="rId33"/>
    <hyperlink ref="C19" r:id="rId34"/>
    <hyperlink ref="C32" r:id="rId35"/>
    <hyperlink ref="C33" r:id="rId36"/>
    <hyperlink ref="C34" r:id="rId37"/>
    <hyperlink ref="C35" r:id="rId38"/>
    <hyperlink ref="C36" r:id="rId39"/>
    <hyperlink ref="C50" r:id="rId40"/>
    <hyperlink ref="C37" r:id="rId41"/>
    <hyperlink ref="C306" r:id="rId42"/>
    <hyperlink ref="C358" r:id="rId43"/>
    <hyperlink ref="C439" r:id="rId44"/>
    <hyperlink ref="C525" r:id="rId45"/>
    <hyperlink ref="C526" r:id="rId46"/>
    <hyperlink ref="C527" r:id="rId47"/>
    <hyperlink ref="C440" r:id="rId48"/>
    <hyperlink ref="C528" r:id="rId49"/>
    <hyperlink ref="C619" r:id="rId50"/>
    <hyperlink ref="C359" r:id="rId51"/>
    <hyperlink ref="C186" r:id="rId52"/>
    <hyperlink ref="C156" r:id="rId53"/>
    <hyperlink ref="C620" r:id="rId54"/>
    <hyperlink ref="C621" r:id="rId55"/>
    <hyperlink ref="C187" r:id="rId56"/>
    <hyperlink ref="C622" r:id="rId57"/>
    <hyperlink ref="C623" r:id="rId58"/>
    <hyperlink ref="C529" r:id="rId59"/>
    <hyperlink ref="C624" r:id="rId60"/>
    <hyperlink ref="C625" r:id="rId61"/>
    <hyperlink ref="C257" r:id="rId62"/>
    <hyperlink ref="C258" r:id="rId63"/>
    <hyperlink ref="C626" r:id="rId64"/>
    <hyperlink ref="C627" r:id="rId65"/>
    <hyperlink ref="C218" r:id="rId66"/>
    <hyperlink ref="C628" r:id="rId67"/>
    <hyperlink ref="C629" r:id="rId68"/>
    <hyperlink ref="C630" r:id="rId69"/>
    <hyperlink ref="C631" r:id="rId70"/>
    <hyperlink ref="C360" r:id="rId71"/>
    <hyperlink ref="C361" r:id="rId72"/>
    <hyperlink ref="C362" r:id="rId73"/>
    <hyperlink ref="C363" r:id="rId74"/>
    <hyperlink ref="C101" r:id="rId75"/>
    <hyperlink ref="C441" r:id="rId76"/>
    <hyperlink ref="C364" r:id="rId77"/>
    <hyperlink ref="C365" r:id="rId78"/>
    <hyperlink ref="C366" r:id="rId79"/>
    <hyperlink ref="C367" r:id="rId80"/>
    <hyperlink ref="C368" r:id="rId81"/>
    <hyperlink ref="C369" r:id="rId82"/>
    <hyperlink ref="C370" r:id="rId83"/>
    <hyperlink ref="C371" r:id="rId84"/>
    <hyperlink ref="C307" r:id="rId85"/>
    <hyperlink ref="C259" r:id="rId86"/>
    <hyperlink ref="C308" r:id="rId87"/>
    <hyperlink ref="C309" r:id="rId88"/>
    <hyperlink ref="C372" r:id="rId89"/>
    <hyperlink ref="C188" r:id="rId90"/>
    <hyperlink ref="C260" r:id="rId91"/>
    <hyperlink ref="C530" r:id="rId92"/>
    <hyperlink ref="C531" r:id="rId93"/>
    <hyperlink ref="C532" r:id="rId94"/>
    <hyperlink ref="C442" r:id="rId95"/>
    <hyperlink ref="C533" r:id="rId96"/>
    <hyperlink ref="C189" r:id="rId97"/>
    <hyperlink ref="C443" r:id="rId98"/>
    <hyperlink ref="C190" r:id="rId99"/>
    <hyperlink ref="C191" r:id="rId100"/>
    <hyperlink ref="C373" r:id="rId101"/>
    <hyperlink ref="C261" r:id="rId102"/>
    <hyperlink ref="C310" r:id="rId103"/>
    <hyperlink ref="C219" r:id="rId104"/>
    <hyperlink ref="C374" r:id="rId105"/>
    <hyperlink ref="C262" r:id="rId106"/>
    <hyperlink ref="C263" r:id="rId107"/>
    <hyperlink ref="C632" r:id="rId108"/>
    <hyperlink ref="C375" r:id="rId109"/>
    <hyperlink ref="C633" r:id="rId110"/>
    <hyperlink ref="C444" r:id="rId111"/>
    <hyperlink ref="C534" r:id="rId112"/>
    <hyperlink ref="C634" r:id="rId113"/>
    <hyperlink ref="C445" r:id="rId114"/>
    <hyperlink ref="C535" r:id="rId115"/>
    <hyperlink ref="C536" r:id="rId116"/>
    <hyperlink ref="C446" r:id="rId117"/>
    <hyperlink ref="C447" r:id="rId118"/>
    <hyperlink ref="C311" r:id="rId119"/>
    <hyperlink ref="C635" r:id="rId120"/>
    <hyperlink ref="C537" r:id="rId121"/>
    <hyperlink ref="C102" r:id="rId122"/>
    <hyperlink ref="C448" r:id="rId123"/>
    <hyperlink ref="B376" r:id="rId124"/>
    <hyperlink ref="C376" r:id="rId125"/>
    <hyperlink ref="C312" r:id="rId126"/>
    <hyperlink ref="C313" r:id="rId127"/>
    <hyperlink ref="C314" r:id="rId128"/>
    <hyperlink ref="C220" r:id="rId129"/>
    <hyperlink ref="C636" r:id="rId130"/>
    <hyperlink ref="C538" r:id="rId131"/>
    <hyperlink ref="C449" r:id="rId132"/>
    <hyperlink ref="C637" r:id="rId133"/>
    <hyperlink ref="C638" r:id="rId134"/>
    <hyperlink ref="C639" r:id="rId135"/>
    <hyperlink ref="C450" r:id="rId136"/>
    <hyperlink ref="C377" r:id="rId137"/>
    <hyperlink ref="C378" r:id="rId138"/>
    <hyperlink ref="C67" r:id="rId139"/>
    <hyperlink ref="C125" r:id="rId140"/>
    <hyperlink ref="C38" r:id="rId141"/>
    <hyperlink ref="C87" r:id="rId142"/>
    <hyperlink ref="C157" r:id="rId143"/>
    <hyperlink ref="C88" r:id="rId144"/>
    <hyperlink ref="C126" r:id="rId145"/>
    <hyperlink ref="C68" r:id="rId146"/>
    <hyperlink ref="C103" r:id="rId147"/>
    <hyperlink ref="C640" r:id="rId148"/>
    <hyperlink ref="C641" r:id="rId149"/>
    <hyperlink ref="C642" r:id="rId150"/>
    <hyperlink ref="C643" r:id="rId151"/>
    <hyperlink ref="C539" r:id="rId152"/>
    <hyperlink ref="C644" r:id="rId153"/>
    <hyperlink ref="C193" r:id="rId154"/>
    <hyperlink ref="C379" r:id="rId155"/>
    <hyperlink ref="C380" r:id="rId156"/>
    <hyperlink ref="C451" r:id="rId157"/>
    <hyperlink ref="C540" r:id="rId158"/>
    <hyperlink ref="C158" r:id="rId159"/>
    <hyperlink ref="C104" r:id="rId160"/>
    <hyperlink ref="C222" r:id="rId161"/>
    <hyperlink ref="C194" r:id="rId162"/>
    <hyperlink ref="C265" r:id="rId163"/>
    <hyperlink ref="C159" r:id="rId164"/>
    <hyperlink ref="C195" r:id="rId165"/>
    <hyperlink ref="C105" r:id="rId166"/>
    <hyperlink ref="C106" r:id="rId167"/>
    <hyperlink ref="C645" r:id="rId168"/>
    <hyperlink ref="C266" r:id="rId169"/>
    <hyperlink ref="C51" r:id="rId170"/>
    <hyperlink ref="C646" r:id="rId171"/>
    <hyperlink ref="C316" r:id="rId172"/>
    <hyperlink ref="C107" r:id="rId173"/>
    <hyperlink ref="C223" r:id="rId174"/>
    <hyperlink ref="C267" r:id="rId175"/>
    <hyperlink ref="C160" r:id="rId176"/>
    <hyperlink ref="C381" r:id="rId177"/>
    <hyperlink ref="C224" r:id="rId178"/>
    <hyperlink ref="C196" r:id="rId179"/>
    <hyperlink ref="C70" r:id="rId180"/>
    <hyperlink ref="C225" r:id="rId181"/>
    <hyperlink ref="C90" r:id="rId182"/>
    <hyperlink ref="C226" r:id="rId183"/>
    <hyperlink ref="C268" r:id="rId184"/>
    <hyperlink ref="C91" r:id="rId185"/>
    <hyperlink ref="C161" r:id="rId186"/>
    <hyperlink ref="C541" r:id="rId187"/>
    <hyperlink ref="C452" r:id="rId188"/>
    <hyperlink ref="C542" r:id="rId189"/>
    <hyperlink ref="C227" r:id="rId190"/>
    <hyperlink ref="C382" r:id="rId191"/>
    <hyperlink ref="C543" r:id="rId192"/>
    <hyperlink ref="C453" r:id="rId193"/>
    <hyperlink ref="C162" r:id="rId194"/>
    <hyperlink ref="C648" r:id="rId195"/>
    <hyperlink ref="C108" r:id="rId196"/>
    <hyperlink ref="C269" r:id="rId197"/>
    <hyperlink ref="C197" r:id="rId198"/>
    <hyperlink ref="C383" r:id="rId199"/>
    <hyperlink ref="C454" r:id="rId200"/>
    <hyperlink ref="C649" r:id="rId201"/>
    <hyperlink ref="C228" r:id="rId202"/>
    <hyperlink ref="C384" r:id="rId203"/>
    <hyperlink ref="C650" r:id="rId204"/>
    <hyperlink ref="C455" r:id="rId205"/>
    <hyperlink ref="C544" r:id="rId206"/>
    <hyperlink ref="C651" r:id="rId207"/>
    <hyperlink ref="C385" r:id="rId208"/>
    <hyperlink ref="C652" r:id="rId209"/>
    <hyperlink ref="C545" r:id="rId210"/>
    <hyperlink ref="C546" r:id="rId211"/>
    <hyperlink ref="C386" r:id="rId212"/>
    <hyperlink ref="C653" r:id="rId213"/>
    <hyperlink ref="C387" r:id="rId214"/>
    <hyperlink ref="C388" r:id="rId215"/>
    <hyperlink ref="C127" r:id="rId216"/>
    <hyperlink ref="C389" r:id="rId217"/>
    <hyperlink ref="C318" r:id="rId218"/>
    <hyperlink ref="C129" r:id="rId219"/>
    <hyperlink ref="C548" r:id="rId220"/>
    <hyperlink ref="C130" r:id="rId221"/>
    <hyperlink ref="C390" r:id="rId222"/>
    <hyperlink ref="C319" r:id="rId223"/>
    <hyperlink ref="C163" r:id="rId224"/>
    <hyperlink ref="C655" r:id="rId225"/>
    <hyperlink ref="C271" r:id="rId226"/>
    <hyperlink ref="C549" r:id="rId227"/>
    <hyperlink ref="C656" r:id="rId228"/>
    <hyperlink ref="C550" r:id="rId229"/>
    <hyperlink ref="C657" r:id="rId230"/>
    <hyperlink ref="C391" r:id="rId231"/>
    <hyperlink ref="C658" r:id="rId232"/>
    <hyperlink ref="C659" r:id="rId233"/>
    <hyperlink ref="C92" r:id="rId234"/>
    <hyperlink ref="C551" r:id="rId235"/>
    <hyperlink ref="C40" r:id="rId236"/>
    <hyperlink ref="C456" r:id="rId237"/>
    <hyperlink ref="C552" r:id="rId238"/>
    <hyperlink ref="C392" r:id="rId239"/>
    <hyperlink ref="C393" r:id="rId240"/>
    <hyperlink ref="C660" r:id="rId241"/>
    <hyperlink ref="C661" r:id="rId242"/>
    <hyperlink ref="C131" r:id="rId243"/>
    <hyperlink ref="C132" r:id="rId244"/>
    <hyperlink ref="C272" r:id="rId245"/>
    <hyperlink ref="C273" r:id="rId246"/>
    <hyperlink ref="C274" r:id="rId247"/>
    <hyperlink ref="C275" r:id="rId248"/>
    <hyperlink ref="C276" r:id="rId249"/>
    <hyperlink ref="C277" r:id="rId250"/>
    <hyperlink ref="C110" r:id="rId251"/>
    <hyperlink ref="C111" r:id="rId252"/>
    <hyperlink ref="C133" r:id="rId253"/>
    <hyperlink ref="C229" r:id="rId254"/>
    <hyperlink ref="C71" r:id="rId255"/>
    <hyperlink ref="C72" r:id="rId256"/>
    <hyperlink ref="C52" r:id="rId257"/>
    <hyperlink ref="C73" r:id="rId258"/>
    <hyperlink ref="C20" r:id="rId259"/>
    <hyperlink ref="C21" r:id="rId260"/>
    <hyperlink ref="C22" r:id="rId261"/>
    <hyperlink ref="C278" r:id="rId262"/>
    <hyperlink ref="C320" r:id="rId263"/>
    <hyperlink ref="C394" r:id="rId264"/>
    <hyperlink ref="C553" r:id="rId265"/>
    <hyperlink ref="C457" r:id="rId266"/>
    <hyperlink ref="C554" r:id="rId267"/>
    <hyperlink ref="C662" r:id="rId268"/>
    <hyperlink ref="C458" r:id="rId269"/>
    <hyperlink ref="C459" r:id="rId270"/>
    <hyperlink ref="C663" r:id="rId271"/>
    <hyperlink ref="C279" r:id="rId272"/>
    <hyperlink ref="B321" r:id="rId273"/>
    <hyperlink ref="B112" r:id="rId274"/>
    <hyperlink ref="C113" r:id="rId275"/>
    <hyperlink ref="C164" r:id="rId276"/>
    <hyperlink ref="C134" r:id="rId277"/>
    <hyperlink ref="C198" r:id="rId278"/>
    <hyperlink ref="C114" r:id="rId279"/>
    <hyperlink ref="C53" r:id="rId280"/>
    <hyperlink ref="C555" r:id="rId281"/>
    <hyperlink ref="C395" r:id="rId282"/>
    <hyperlink ref="C460" r:id="rId283"/>
    <hyperlink ref="C76" r:id="rId284"/>
    <hyperlink ref="C23" r:id="rId285"/>
    <hyperlink ref="C54" r:id="rId286"/>
    <hyperlink ref="C322" r:id="rId287"/>
    <hyperlink ref="C12" r:id="rId288"/>
    <hyperlink ref="C199" r:id="rId289"/>
    <hyperlink ref="C55" r:id="rId290"/>
    <hyperlink ref="C323" r:id="rId291"/>
    <hyperlink ref="C324" r:id="rId292"/>
    <hyperlink ref="C280" r:id="rId293"/>
    <hyperlink ref="C664" r:id="rId294"/>
    <hyperlink ref="C165" r:id="rId295"/>
    <hyperlink ref="C557" r:id="rId296"/>
    <hyperlink ref="C665" r:id="rId297"/>
    <hyperlink ref="C558" r:id="rId298"/>
    <hyperlink ref="C200" r:id="rId299"/>
    <hyperlink ref="C325" r:id="rId300"/>
    <hyperlink ref="C136" r:id="rId301"/>
    <hyperlink ref="C461" r:id="rId302"/>
    <hyperlink ref="C462" r:id="rId303"/>
    <hyperlink ref="C326" r:id="rId304"/>
    <hyperlink ref="C41" r:id="rId305"/>
    <hyperlink ref="C13" r:id="rId306"/>
    <hyperlink ref="C24" r:id="rId307"/>
    <hyperlink ref="C137" r:id="rId308"/>
    <hyperlink ref="C201" r:id="rId309"/>
    <hyperlink ref="C166" r:id="rId310"/>
    <hyperlink ref="C560" r:id="rId311"/>
    <hyperlink ref="C666" r:id="rId312"/>
    <hyperlink ref="C327" r:id="rId313"/>
    <hyperlink ref="C281" r:id="rId314"/>
    <hyperlink ref="C464" r:id="rId315"/>
    <hyperlink ref="C328" r:id="rId316"/>
    <hyperlink ref="C329" r:id="rId317"/>
    <hyperlink ref="C396" r:id="rId318"/>
    <hyperlink ref="C667" r:id="rId319"/>
    <hyperlink ref="C330" r:id="rId320"/>
    <hyperlink ref="C230" r:id="rId321"/>
    <hyperlink ref="C283" r:id="rId322"/>
    <hyperlink ref="C466" r:id="rId323"/>
    <hyperlink ref="C284" r:id="rId324"/>
    <hyperlink ref="C467" r:id="rId325"/>
    <hyperlink ref="C468" r:id="rId326"/>
    <hyperlink ref="C668" r:id="rId327"/>
    <hyperlink ref="C669" r:id="rId328"/>
    <hyperlink ref="C561" r:id="rId329"/>
    <hyperlink ref="C93" r:id="rId330"/>
    <hyperlink ref="C331" r:id="rId331"/>
    <hyperlink ref="C469" r:id="rId332"/>
    <hyperlink ref="C562" r:id="rId333"/>
    <hyperlink ref="C202" r:id="rId334"/>
    <hyperlink ref="C670" r:id="rId335"/>
    <hyperlink ref="C397" r:id="rId336"/>
    <hyperlink ref="C470" r:id="rId337"/>
    <hyperlink ref="C138" r:id="rId338"/>
    <hyperlink ref="C115" r:id="rId339"/>
    <hyperlink ref="C563" r:id="rId340"/>
    <hyperlink ref="C94" r:id="rId341"/>
    <hyperlink ref="C285" r:id="rId342"/>
    <hyperlink ref="C231" r:id="rId343"/>
    <hyperlink ref="C232" r:id="rId344"/>
    <hyperlink ref="C286" r:id="rId345"/>
    <hyperlink ref="C398" r:id="rId346"/>
    <hyperlink ref="C471" r:id="rId347"/>
    <hyperlink ref="C332" r:id="rId348"/>
    <hyperlink ref="C233" r:id="rId349"/>
    <hyperlink ref="C77" r:id="rId350"/>
    <hyperlink ref="C116" r:id="rId351"/>
    <hyperlink ref="C203" r:id="rId352"/>
    <hyperlink ref="C167" r:id="rId353"/>
    <hyperlink ref="C117" r:id="rId354"/>
    <hyperlink ref="C168" r:id="rId355"/>
    <hyperlink ref="C234" r:id="rId356"/>
    <hyperlink ref="C204" r:id="rId357"/>
    <hyperlink ref="C399" r:id="rId358"/>
    <hyperlink ref="C169" r:id="rId359"/>
    <hyperlink ref="C333" r:id="rId360"/>
    <hyperlink ref="C671" r:id="rId361"/>
    <hyperlink ref="C472" r:id="rId362"/>
    <hyperlink ref="C78" r:id="rId363"/>
    <hyperlink ref="C473" r:id="rId364"/>
    <hyperlink ref="C400" r:id="rId365"/>
    <hyperlink ref="C334" r:id="rId366"/>
    <hyperlink ref="C564" r:id="rId367"/>
    <hyperlink ref="C565" r:id="rId368"/>
    <hyperlink ref="C235" r:id="rId369"/>
    <hyperlink ref="C56" r:id="rId370"/>
    <hyperlink ref="C672" r:id="rId371"/>
    <hyperlink ref="C673" r:id="rId372"/>
    <hyperlink ref="C478" r:id="rId373"/>
    <hyperlink ref="C207" r:id="rId374"/>
    <hyperlink ref="C170" r:id="rId375"/>
    <hyperlink ref="C401" r:id="rId376"/>
    <hyperlink ref="C681" r:id="rId377"/>
    <hyperlink ref="C208" r:id="rId378"/>
    <hyperlink ref="C572" r:id="rId379"/>
    <hyperlink ref="C237" r:id="rId380"/>
    <hyperlink ref="C42" r:id="rId381"/>
    <hyperlink ref="C573" r:id="rId382"/>
    <hyperlink ref="C25" r:id="rId383"/>
    <hyperlink ref="C574" r:id="rId384"/>
    <hyperlink ref="C57" r:id="rId385"/>
    <hyperlink ref="C95" r:id="rId386"/>
    <hyperlink ref="C402" r:id="rId387"/>
    <hyperlink ref="C682" r:id="rId388"/>
    <hyperlink ref="C287" r:id="rId389"/>
    <hyperlink ref="C683" r:id="rId390"/>
    <hyperlink ref="C575" r:id="rId391"/>
    <hyperlink ref="C403" r:id="rId392"/>
    <hyperlink ref="C684" r:id="rId393"/>
    <hyperlink ref="C404" r:id="rId394"/>
    <hyperlink ref="C685" r:id="rId395"/>
    <hyperlink ref="C481" r:id="rId396"/>
    <hyperlink ref="C686" r:id="rId397"/>
    <hyperlink ref="C576" r:id="rId398"/>
    <hyperlink ref="C687" r:id="rId399"/>
    <hyperlink ref="C688" r:id="rId400"/>
    <hyperlink ref="C689" r:id="rId401"/>
    <hyperlink ref="C577" r:id="rId402"/>
    <hyperlink ref="C578" r:id="rId403"/>
    <hyperlink ref="C690" r:id="rId404"/>
    <hyperlink ref="C337" r:id="rId405"/>
    <hyperlink ref="C691" r:id="rId406"/>
    <hyperlink ref="C26" r:id="rId407"/>
    <hyperlink ref="C338" r:id="rId408"/>
    <hyperlink ref="C692" r:id="rId409"/>
    <hyperlink ref="C579" r:id="rId410"/>
    <hyperlink ref="C339" r:id="rId411"/>
    <hyperlink ref="C696" r:id="rId412"/>
    <hyperlink ref="C482" r:id="rId413"/>
    <hyperlink ref="C483" r:id="rId414"/>
    <hyperlink ref="C406" r:id="rId415"/>
    <hyperlink ref="C139" r:id="rId416"/>
    <hyperlink ref="C171" r:id="rId417"/>
    <hyperlink ref="C484" r:id="rId418"/>
    <hyperlink ref="C407" r:id="rId419"/>
    <hyperlink ref="C485" r:id="rId420"/>
    <hyperlink ref="C408" r:id="rId421"/>
    <hyperlink ref="C486" r:id="rId422"/>
    <hyperlink ref="C488" r:id="rId423"/>
    <hyperlink ref="C489" r:id="rId424"/>
    <hyperlink ref="C119" r:id="rId425"/>
    <hyperlink ref="C699" r:id="rId426"/>
    <hyperlink ref="C409" r:id="rId427"/>
    <hyperlink ref="C79" r:id="rId428"/>
    <hyperlink ref="C700" r:id="rId429"/>
    <hyperlink ref="C340" r:id="rId430"/>
    <hyperlink ref="C410" r:id="rId431"/>
    <hyperlink ref="C701" r:id="rId432"/>
    <hyperlink ref="C411" r:id="rId433"/>
    <hyperlink ref="C490" r:id="rId434"/>
    <hyperlink ref="C239" r:id="rId435"/>
    <hyperlink ref="B120" r:id="rId436"/>
    <hyperlink ref="B491" r:id="rId437"/>
    <hyperlink ref="B492" r:id="rId438"/>
    <hyperlink ref="B172" r:id="rId439"/>
    <hyperlink ref="B412" r:id="rId440"/>
    <hyperlink ref="B493" r:id="rId441"/>
    <hyperlink ref="B288" r:id="rId442"/>
    <hyperlink ref="B702" r:id="rId443"/>
    <hyperlink ref="B209" r:id="rId444"/>
    <hyperlink ref="B240" r:id="rId445"/>
    <hyperlink ref="B703" r:id="rId446"/>
    <hyperlink ref="C289" r:id="rId447"/>
    <hyperlink ref="C140" r:id="rId448"/>
    <hyperlink ref="C413" r:id="rId449"/>
    <hyperlink ref="C58" r:id="rId450"/>
    <hyperlink ref="C43" r:id="rId451"/>
    <hyperlink ref="C582" r:id="rId452"/>
    <hyperlink ref="C414" r:id="rId453"/>
    <hyperlink ref="C583" r:id="rId454"/>
    <hyperlink ref="C415" r:id="rId455"/>
    <hyperlink ref="C341" r:id="rId456"/>
    <hyperlink ref="C704" r:id="rId457"/>
    <hyperlink ref="C705" r:id="rId458"/>
    <hyperlink ref="C141" r:id="rId459"/>
    <hyperlink ref="C44" r:id="rId460"/>
    <hyperlink ref="C342" r:id="rId461"/>
    <hyperlink ref="C96" r:id="rId462"/>
    <hyperlink ref="C495" r:id="rId463"/>
    <hyperlink ref="C80" r:id="rId464"/>
    <hyperlink ref="C97" r:id="rId465"/>
    <hyperlink ref="C173" r:id="rId466"/>
    <hyperlink ref="C291" r:id="rId467"/>
    <hyperlink ref="C706" r:id="rId468"/>
    <hyperlink ref="C81" r:id="rId469"/>
    <hyperlink ref="C584" r:id="rId470"/>
    <hyperlink ref="C292" r:id="rId471"/>
    <hyperlink ref="C707" r:id="rId472"/>
    <hyperlink ref="C82" r:id="rId473"/>
    <hyperlink ref="C142" r:id="rId474"/>
    <hyperlink ref="C143" r:id="rId475"/>
    <hyperlink ref="C708" r:id="rId476"/>
    <hyperlink ref="C144" r:id="rId477"/>
    <hyperlink ref="C416" r:id="rId478"/>
    <hyperlink ref="C343" r:id="rId479"/>
    <hyperlink ref="C585" r:id="rId480"/>
    <hyperlink ref="C586" r:id="rId481"/>
    <hyperlink ref="C344" r:id="rId482"/>
    <hyperlink ref="C417" r:id="rId483"/>
    <hyperlink ref="C496" r:id="rId484"/>
    <hyperlink ref="C497" r:id="rId485"/>
    <hyperlink ref="C709" r:id="rId486"/>
    <hyperlink ref="C345" r:id="rId487"/>
    <hyperlink ref="C710" r:id="rId488"/>
    <hyperlink ref="C418" r:id="rId489"/>
    <hyperlink ref="C241" r:id="rId490"/>
    <hyperlink ref="C587" r:id="rId491"/>
    <hyperlink ref="C498" r:id="rId492"/>
    <hyperlink ref="C419" r:id="rId493"/>
    <hyperlink ref="C499" r:id="rId494"/>
    <hyperlink ref="C711" r:id="rId495"/>
    <hyperlink ref="C145" r:id="rId496"/>
    <hyperlink ref="C59" r:id="rId497"/>
    <hyperlink ref="C242" r:id="rId498"/>
    <hyperlink ref="C174" r:id="rId499"/>
    <hyperlink ref="C146" r:id="rId500"/>
    <hyperlink ref="C98" r:id="rId501"/>
    <hyperlink ref="C83" r:id="rId502"/>
    <hyperlink ref="C346" r:id="rId503"/>
    <hyperlink ref="C420" r:id="rId504"/>
    <hyperlink ref="C293" r:id="rId505"/>
    <hyperlink ref="C347" r:id="rId506"/>
    <hyperlink ref="C588" r:id="rId507"/>
    <hyperlink ref="C500" r:id="rId508"/>
    <hyperlink ref="C712" r:id="rId509"/>
    <hyperlink ref="C713" r:id="rId510"/>
    <hyperlink ref="C501" r:id="rId511"/>
    <hyperlink ref="C590" r:id="rId512"/>
    <hyperlink ref="C591" r:id="rId513"/>
    <hyperlink ref="C294" r:id="rId514"/>
    <hyperlink ref="C714" r:id="rId515"/>
    <hyperlink ref="C295" r:id="rId516"/>
    <hyperlink ref="C211" r:id="rId517" display="https://folio.com.ua/books/Zakon-ravl%D1%83ka"/>
    <hyperlink ref="C248" r:id="rId518" display="https://folio.com.ua/books/Piknik-na-lodu"/>
    <hyperlink ref="C747" r:id="rId519" display="https://www.ranok.com.ua/info-inklyuzivne-navchannya-inklyuzivne-navchannya-vibir-batqkiv-22827.html"/>
    <hyperlink ref="C432" r:id="rId520" display="https://www.facebook.com/commerce/products/1711809405523465/"/>
  </hyperlinks>
  <pageMargins left="0.70866141732283472" right="0.70866141732283472" top="0.74803149606299213" bottom="0.74803149606299213" header="0.31496062992125984" footer="0.31496062992125984"/>
  <pageSetup paperSize="9" scale="85" orientation="landscape" r:id="rId5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2018-12-26T10:48:59Z</cp:lastPrinted>
  <dcterms:created xsi:type="dcterms:W3CDTF">2018-11-01T06:57:34Z</dcterms:created>
  <dcterms:modified xsi:type="dcterms:W3CDTF">2018-12-26T14:34:40Z</dcterms:modified>
</cp:coreProperties>
</file>